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ena\Documents\anexos 2019\anexos notas 2019\"/>
    </mc:Choice>
  </mc:AlternateContent>
  <bookViews>
    <workbookView xWindow="-120" yWindow="-120" windowWidth="24240" windowHeight="13140" tabRatio="837"/>
  </bookViews>
  <sheets>
    <sheet name="Composición" sheetId="19" r:id="rId1"/>
    <sheet name="10.1" sheetId="18" r:id="rId2"/>
    <sheet name="10.1.1" sheetId="16" r:id="rId3"/>
    <sheet name="10.2" sheetId="12" r:id="rId4"/>
    <sheet name="10.2.1" sheetId="15" r:id="rId5"/>
    <sheet name="10.3" sheetId="14" r:id="rId6"/>
    <sheet name="10.4.1" sheetId="13" r:id="rId7"/>
    <sheet name="Lista" sheetId="17" state="hidden" r:id="rId8"/>
  </sheets>
  <definedNames>
    <definedName name="_xlnm._FilterDatabase" localSheetId="0" hidden="1">Composición!$A$5:$F$23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8" l="1"/>
  <c r="F51" i="19" l="1"/>
  <c r="F50" i="19"/>
  <c r="F49" i="19"/>
  <c r="F48" i="19"/>
  <c r="F47" i="19"/>
  <c r="F46" i="19"/>
  <c r="F45" i="19"/>
  <c r="F44" i="19"/>
  <c r="F43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E6" i="19"/>
  <c r="D6" i="19"/>
  <c r="P73" i="18" l="1"/>
  <c r="P72" i="18"/>
  <c r="O71" i="18"/>
  <c r="N71" i="18"/>
  <c r="M71" i="18"/>
  <c r="L71" i="18"/>
  <c r="K71" i="18"/>
  <c r="J71" i="18"/>
  <c r="I71" i="18"/>
  <c r="H71" i="18"/>
  <c r="G71" i="18"/>
  <c r="F71" i="18"/>
  <c r="P70" i="18"/>
  <c r="P69" i="18"/>
  <c r="P68" i="18"/>
  <c r="O67" i="18"/>
  <c r="N67" i="18"/>
  <c r="M67" i="18"/>
  <c r="L67" i="18"/>
  <c r="K67" i="18"/>
  <c r="J67" i="18"/>
  <c r="I67" i="18"/>
  <c r="H67" i="18"/>
  <c r="G67" i="18"/>
  <c r="F67" i="18"/>
  <c r="P67" i="18" s="1"/>
  <c r="P65" i="18"/>
  <c r="P64" i="18"/>
  <c r="P63" i="18"/>
  <c r="P62" i="18"/>
  <c r="P61" i="18"/>
  <c r="P60" i="18"/>
  <c r="P59" i="18"/>
  <c r="P58" i="18"/>
  <c r="P57" i="18"/>
  <c r="O56" i="18"/>
  <c r="N56" i="18"/>
  <c r="P56" i="18"/>
  <c r="P49" i="18"/>
  <c r="P48" i="18"/>
  <c r="P47" i="18"/>
  <c r="P46" i="18"/>
  <c r="P45" i="18"/>
  <c r="O44" i="18"/>
  <c r="N44" i="18"/>
  <c r="M44" i="18"/>
  <c r="L44" i="18"/>
  <c r="K44" i="18"/>
  <c r="J44" i="18"/>
  <c r="I44" i="18"/>
  <c r="H44" i="18"/>
  <c r="G44" i="18"/>
  <c r="F44" i="18"/>
  <c r="P43" i="18"/>
  <c r="P42" i="18"/>
  <c r="P41" i="18"/>
  <c r="P40" i="18"/>
  <c r="P39" i="18"/>
  <c r="O38" i="18"/>
  <c r="N38" i="18"/>
  <c r="M38" i="18"/>
  <c r="L38" i="18"/>
  <c r="K38" i="18"/>
  <c r="J38" i="18"/>
  <c r="I38" i="18"/>
  <c r="H38" i="18"/>
  <c r="G38" i="18"/>
  <c r="F38" i="18"/>
  <c r="P36" i="18"/>
  <c r="P35" i="18"/>
  <c r="P34" i="18"/>
  <c r="P33" i="18"/>
  <c r="O32" i="18"/>
  <c r="N32" i="18"/>
  <c r="M32" i="18"/>
  <c r="L32" i="18"/>
  <c r="K32" i="18"/>
  <c r="J32" i="18"/>
  <c r="I32" i="18"/>
  <c r="H32" i="18"/>
  <c r="G32" i="18"/>
  <c r="F32" i="18"/>
  <c r="P32" i="18" s="1"/>
  <c r="P30" i="18"/>
  <c r="P27" i="18"/>
  <c r="P26" i="18"/>
  <c r="P25" i="18"/>
  <c r="O24" i="18"/>
  <c r="O20" i="18" s="1"/>
  <c r="N24" i="18"/>
  <c r="N20" i="18" s="1"/>
  <c r="M24" i="18"/>
  <c r="M20" i="18" s="1"/>
  <c r="L24" i="18"/>
  <c r="L20" i="18" s="1"/>
  <c r="K24" i="18"/>
  <c r="K20" i="18" s="1"/>
  <c r="J24" i="18"/>
  <c r="J20" i="18" s="1"/>
  <c r="I24" i="18"/>
  <c r="H24" i="18"/>
  <c r="H20" i="18" s="1"/>
  <c r="G24" i="18"/>
  <c r="G20" i="18" s="1"/>
  <c r="F24" i="18"/>
  <c r="P23" i="18"/>
  <c r="P22" i="18"/>
  <c r="P21" i="18"/>
  <c r="I20" i="18"/>
  <c r="P19" i="18"/>
  <c r="P14" i="18"/>
  <c r="P13" i="18"/>
  <c r="P12" i="18"/>
  <c r="M11" i="18"/>
  <c r="L11" i="18"/>
  <c r="L6" i="18" s="1"/>
  <c r="L31" i="18" s="1"/>
  <c r="L37" i="18" s="1"/>
  <c r="K11" i="18"/>
  <c r="K6" i="18" s="1"/>
  <c r="K31" i="18" s="1"/>
  <c r="K37" i="18" s="1"/>
  <c r="K50" i="18" s="1"/>
  <c r="J11" i="18"/>
  <c r="I11" i="18"/>
  <c r="H11" i="18"/>
  <c r="H6" i="18" s="1"/>
  <c r="H31" i="18" s="1"/>
  <c r="H37" i="18" s="1"/>
  <c r="G11" i="18"/>
  <c r="P11" i="18" s="1"/>
  <c r="F11" i="18"/>
  <c r="P10" i="18"/>
  <c r="P9" i="18"/>
  <c r="P8" i="18"/>
  <c r="P7" i="18"/>
  <c r="O6" i="18"/>
  <c r="O31" i="18" s="1"/>
  <c r="N6" i="18"/>
  <c r="M6" i="18"/>
  <c r="J6" i="18"/>
  <c r="I6" i="18"/>
  <c r="I31" i="18" s="1"/>
  <c r="I37" i="18" s="1"/>
  <c r="F6" i="18"/>
  <c r="P5" i="18"/>
  <c r="M31" i="18" l="1"/>
  <c r="M37" i="18" s="1"/>
  <c r="M53" i="18" s="1"/>
  <c r="O37" i="18"/>
  <c r="O50" i="18" s="1"/>
  <c r="P24" i="18"/>
  <c r="J31" i="18"/>
  <c r="J37" i="18" s="1"/>
  <c r="J50" i="18" s="1"/>
  <c r="N31" i="18"/>
  <c r="N37" i="18" s="1"/>
  <c r="N50" i="18" s="1"/>
  <c r="P38" i="18"/>
  <c r="I53" i="18"/>
  <c r="G6" i="18"/>
  <c r="G31" i="18" s="1"/>
  <c r="G37" i="18" s="1"/>
  <c r="G50" i="18" s="1"/>
  <c r="P71" i="18"/>
  <c r="H52" i="18"/>
  <c r="H53" i="18"/>
  <c r="H50" i="18"/>
  <c r="J52" i="18"/>
  <c r="N52" i="18"/>
  <c r="J53" i="18"/>
  <c r="N53" i="18"/>
  <c r="L53" i="18"/>
  <c r="L50" i="18"/>
  <c r="L52" i="18"/>
  <c r="I52" i="18"/>
  <c r="I50" i="18"/>
  <c r="M52" i="18"/>
  <c r="M50" i="18"/>
  <c r="G52" i="18"/>
  <c r="K52" i="18"/>
  <c r="O52" i="18"/>
  <c r="G53" i="18"/>
  <c r="K53" i="18"/>
  <c r="P44" i="18"/>
  <c r="F20" i="18"/>
  <c r="O53" i="18" l="1"/>
  <c r="P6" i="18"/>
  <c r="F31" i="18"/>
  <c r="P20" i="18"/>
  <c r="P31" i="18" l="1"/>
  <c r="F37" i="18"/>
  <c r="P37" i="18" l="1"/>
  <c r="F50" i="18"/>
  <c r="P50" i="18" s="1"/>
  <c r="F53" i="18"/>
  <c r="P53" i="18" s="1"/>
  <c r="F52" i="18"/>
  <c r="P52" i="18" s="1"/>
  <c r="G35" i="12" l="1"/>
  <c r="I25" i="12" l="1"/>
  <c r="I14" i="12" l="1"/>
  <c r="I15" i="12"/>
  <c r="I24" i="12" l="1"/>
  <c r="I13" i="12"/>
  <c r="E21" i="14" l="1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H41" i="12" l="1"/>
  <c r="G41" i="12"/>
  <c r="F41" i="12"/>
  <c r="I45" i="12"/>
  <c r="I43" i="12"/>
  <c r="H35" i="12"/>
  <c r="F35" i="12"/>
  <c r="I39" i="12"/>
  <c r="I38" i="12"/>
  <c r="D18" i="14" l="1"/>
  <c r="C18" i="14"/>
  <c r="D14" i="14"/>
  <c r="C14" i="14"/>
  <c r="D10" i="14"/>
  <c r="C10" i="14"/>
  <c r="D6" i="14"/>
  <c r="D5" i="14" s="1"/>
  <c r="C6" i="14"/>
  <c r="C5" i="14" s="1"/>
  <c r="I54" i="12" l="1"/>
  <c r="I57" i="12"/>
  <c r="I58" i="12"/>
  <c r="I67" i="12"/>
  <c r="I66" i="12"/>
  <c r="H65" i="12"/>
  <c r="G65" i="12"/>
  <c r="F65" i="12"/>
  <c r="I64" i="12"/>
  <c r="I63" i="12"/>
  <c r="I62" i="12"/>
  <c r="H61" i="12"/>
  <c r="G61" i="12"/>
  <c r="F61" i="12"/>
  <c r="I59" i="12"/>
  <c r="I56" i="12"/>
  <c r="I55" i="12"/>
  <c r="H53" i="12"/>
  <c r="G53" i="12"/>
  <c r="F53" i="12"/>
  <c r="I46" i="12"/>
  <c r="I44" i="12"/>
  <c r="I42" i="12"/>
  <c r="I40" i="12"/>
  <c r="I37" i="12"/>
  <c r="I36" i="12"/>
  <c r="I33" i="12"/>
  <c r="I32" i="12"/>
  <c r="I31" i="12"/>
  <c r="I30" i="12"/>
  <c r="H29" i="12"/>
  <c r="G29" i="12"/>
  <c r="F29" i="12"/>
  <c r="I27" i="12"/>
  <c r="I26" i="12"/>
  <c r="I23" i="12"/>
  <c r="H22" i="12"/>
  <c r="H18" i="12" s="1"/>
  <c r="G22" i="12"/>
  <c r="G18" i="12" s="1"/>
  <c r="F22" i="12"/>
  <c r="F18" i="12" s="1"/>
  <c r="I21" i="12"/>
  <c r="I20" i="12"/>
  <c r="I19" i="12"/>
  <c r="I17" i="12"/>
  <c r="I16" i="12"/>
  <c r="I12" i="12"/>
  <c r="H11" i="12"/>
  <c r="H6" i="12" s="1"/>
  <c r="G11" i="12"/>
  <c r="G6" i="12" s="1"/>
  <c r="F11" i="12"/>
  <c r="F6" i="12" s="1"/>
  <c r="I10" i="12"/>
  <c r="I9" i="12"/>
  <c r="I8" i="12"/>
  <c r="I7" i="12"/>
  <c r="I5" i="12"/>
  <c r="I41" i="12" l="1"/>
  <c r="I35" i="12"/>
  <c r="I65" i="12"/>
  <c r="I61" i="12"/>
  <c r="I29" i="12"/>
  <c r="I22" i="12"/>
  <c r="H28" i="12"/>
  <c r="H34" i="12" s="1"/>
  <c r="I18" i="12"/>
  <c r="I53" i="12"/>
  <c r="G28" i="12"/>
  <c r="G34" i="12" s="1"/>
  <c r="F28" i="12"/>
  <c r="I6" i="12"/>
  <c r="I11" i="12"/>
  <c r="G49" i="12" l="1"/>
  <c r="G50" i="12"/>
  <c r="H49" i="12"/>
  <c r="H50" i="12"/>
  <c r="H47" i="12"/>
  <c r="G47" i="12"/>
  <c r="F34" i="12"/>
  <c r="F50" i="12" s="1"/>
  <c r="I28" i="12"/>
  <c r="F47" i="12" l="1"/>
  <c r="I47" i="12" s="1"/>
  <c r="I34" i="12"/>
  <c r="I50" i="12" s="1"/>
  <c r="F49" i="12"/>
  <c r="I49" i="12" l="1"/>
</calcChain>
</file>

<file path=xl/comments1.xml><?xml version="1.0" encoding="utf-8"?>
<comments xmlns="http://schemas.openxmlformats.org/spreadsheetml/2006/main">
  <authors>
    <author>tc={AD5BA5AA-B5D7-482A-9A47-621F3B44181A}</author>
    <author>tc={7731AC70-BF3C-409C-983B-4E846029EC27}</author>
    <author>tc={F1AEBFFF-3C31-4953-851E-3CB8B3FD3F99}</author>
  </authors>
  <commentList>
    <comment ref="C37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corresponder al SALDO FINAL de cada Cuenta de PPE.</t>
        </r>
      </text>
    </comment>
    <comment ref="C50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corresponder al SALDO FINAL del grupo PPE.</t>
        </r>
      </text>
    </comment>
    <comment ref="B55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saldo de este registro, debe ser igual al registro del SALDO FINAL.</t>
        </r>
      </text>
    </comment>
  </commentList>
</comments>
</file>

<file path=xl/comments2.xml><?xml version="1.0" encoding="utf-8"?>
<comments xmlns="http://schemas.openxmlformats.org/spreadsheetml/2006/main">
  <authors>
    <author>Yuly Viviana Silva Jiménez</author>
    <author>Kelly Tatiana Cervera Horta</author>
    <author>Jimmy Ariel Leon Gordillo</author>
    <author>SMART&amp;GREEN ENERGY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9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28" authorId="3" shapeId="0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32" authorId="0" shapeId="0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32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I32" authorId="2" shapeId="0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51" authorId="3" shapeId="0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55" authorId="0" shapeId="0">
      <text>
        <r>
          <rPr>
            <sz val="9"/>
            <color indexed="81"/>
            <rFont val="Tahoma"/>
            <family val="2"/>
          </rPr>
          <t>Clase de activo, placa, Marca</t>
        </r>
      </text>
    </comment>
    <comment ref="E55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</commentList>
</comments>
</file>

<file path=xl/comments3.xml><?xml version="1.0" encoding="utf-8"?>
<comments xmlns="http://schemas.openxmlformats.org/spreadsheetml/2006/main">
  <authors>
    <author>tc={D33FC7B3-83A5-4BD5-829B-AB751659BF60}</author>
    <author>tc={91B53314-8EC2-4B7F-8860-BDA2FF2F5790}</author>
    <author>tc={318C3769-CEE2-4075-8D1D-4D9242E3FF6C}</author>
  </authors>
  <commentList>
    <comment ref="C34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corresponder al SALDO FINAL de cada Cuenta de PPE.</t>
        </r>
      </text>
    </comment>
    <comment ref="C47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 corresponder al SALDO FINAL del grupo PPE.</t>
        </r>
      </text>
    </comment>
    <comment ref="B52" authorId="2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El saldo de este registro, debe ser igual al registro del SALDO FINAL.</t>
        </r>
      </text>
    </comment>
  </commentList>
</comments>
</file>

<file path=xl/comments4.xml><?xml version="1.0" encoding="utf-8"?>
<comments xmlns="http://schemas.openxmlformats.org/spreadsheetml/2006/main">
  <authors>
    <author>Yuly Viviana Silva Jiménez</author>
    <author>Kelly Tatiana Cervera Horta</author>
    <author>Jimmy Ariel Leon Gordillo</author>
    <author>SMART&amp;GREEN ENERGY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Información de bienes que se hayan dejado de reconocer como propiedades, planta y equipo, por la tenencia del control, independientemente de la titularidad o derecho de dominio 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9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H9" authorId="1" shapeId="0">
      <text>
        <r>
          <rPr>
            <sz val="9"/>
            <color indexed="81"/>
            <rFont val="Tahoma"/>
            <family val="2"/>
          </rPr>
          <t>Mencione cuantos Años dura el contrato si la pérdida del control se presenta por transferencia a otra entidad por algún contrato.</t>
        </r>
      </text>
    </comment>
    <comment ref="I9" authorId="2" shapeId="0">
      <text>
        <r>
          <rPr>
            <sz val="9"/>
            <color indexed="81"/>
            <rFont val="Tahoma"/>
            <family val="2"/>
          </rPr>
          <t>Coloque el valor por el cual registro la entrega del bien al tercero en la subcuenta que corresponda de la cuenta 8347- Bienes entregados a terceros.</t>
        </r>
      </text>
    </comment>
    <comment ref="B15" authorId="3" shapeId="0">
      <text>
        <r>
          <rPr>
            <sz val="9"/>
            <color indexed="81"/>
            <rFont val="Tahoma"/>
            <family val="2"/>
          </rPr>
          <t xml:space="preserve">
Se diligencia sólo en el caso de presentar bienes inmuebles arrendados, bienes recibidos en permuta y/o componentes.
Información de bienes que se hayan reconocido como propiedades, planta y equipo, por la tenencia del control, independientemente de la titularidad o derecho de dominio </t>
        </r>
      </text>
    </comment>
    <comment ref="C19" authorId="0" shapeId="0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19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  <comment ref="I19" authorId="2" shapeId="0">
      <text>
        <r>
          <rPr>
            <sz val="9"/>
            <color indexed="81"/>
            <rFont val="Tahoma"/>
            <family val="2"/>
          </rPr>
          <t>Tenga en cuenta el costo presentado en las subcuentas "de Propiedad de terceros"</t>
        </r>
      </text>
    </comment>
    <comment ref="B25" authorId="3" shapeId="0">
      <text>
        <r>
          <rPr>
            <sz val="9"/>
            <color indexed="81"/>
            <rFont val="Tahoma"/>
            <family val="2"/>
          </rPr>
          <t>Se diligencia solo en caso de contar con bienes inmuebles que se usan por parte de otra entidad</t>
        </r>
      </text>
    </comment>
    <comment ref="C29" authorId="0" shapeId="0">
      <text>
        <r>
          <rPr>
            <sz val="9"/>
            <color indexed="81"/>
            <rFont val="Tahoma"/>
            <family val="2"/>
          </rPr>
          <t>Chip, matricula inmobiliaria, dirección, entre otros aspectos que faciliten su plena identificación.</t>
        </r>
      </text>
    </comment>
    <comment ref="E29" authorId="1" shapeId="0">
      <text>
        <r>
          <rPr>
            <sz val="9"/>
            <color indexed="81"/>
            <rFont val="Tahoma"/>
            <family val="2"/>
          </rPr>
          <t>Elija de lista deplegable. En caso de seleccionar "Otro", indique en la columna siguiente su denominación jurídica</t>
        </r>
      </text>
    </comment>
  </commentList>
</comments>
</file>

<file path=xl/sharedStrings.xml><?xml version="1.0" encoding="utf-8"?>
<sst xmlns="http://schemas.openxmlformats.org/spreadsheetml/2006/main" count="629" uniqueCount="275">
  <si>
    <t>NAT</t>
  </si>
  <si>
    <t>CONCEPTO</t>
  </si>
  <si>
    <t>NOTA</t>
  </si>
  <si>
    <t>COMPOSICIÓN</t>
  </si>
  <si>
    <t>CÓDIGO CONTABLE</t>
  </si>
  <si>
    <t>Db</t>
  </si>
  <si>
    <t>VARIACIÓN</t>
  </si>
  <si>
    <t>DESCRIPCIÓN</t>
  </si>
  <si>
    <t>En tránsito</t>
  </si>
  <si>
    <t>Anexo</t>
  </si>
  <si>
    <t>TOTAL</t>
  </si>
  <si>
    <t>ENTRADAS (DB):</t>
  </si>
  <si>
    <t>SALIDAS (CR):</t>
  </si>
  <si>
    <t>=</t>
  </si>
  <si>
    <t>-</t>
  </si>
  <si>
    <t>+</t>
  </si>
  <si>
    <t>Deterioro aplicado vigencia actual</t>
  </si>
  <si>
    <t>Saldo inicial del Deterioro acumulado</t>
  </si>
  <si>
    <t>Saldo inicial de la Depreciación acumulada</t>
  </si>
  <si>
    <t>Depreciación aplicada vigencia actual</t>
  </si>
  <si>
    <t>DEPRECIACIÓN ACUMULADA (DA)</t>
  </si>
  <si>
    <t>SUBTOTAL
(Saldo inicial + Entradas - Salidas)</t>
  </si>
  <si>
    <t>VALOR EN LIBROS
(Saldo final - DA - DE)</t>
  </si>
  <si>
    <t>% DEPRECIACIÓN ACUMULADA (seguimiento)</t>
  </si>
  <si>
    <t>% DETERIORO ACUMULADO (seguimiento)</t>
  </si>
  <si>
    <t>REVELACIONES ADICIONALES</t>
  </si>
  <si>
    <t>CONCEPTOS Y TRANSACCIONES</t>
  </si>
  <si>
    <t>Entrada por traslado de cuentas (DB)</t>
  </si>
  <si>
    <t>Salida por traslado de cuentas (CR)</t>
  </si>
  <si>
    <t>10.</t>
  </si>
  <si>
    <t>10.1.</t>
  </si>
  <si>
    <t>1.6</t>
  </si>
  <si>
    <t>1.6.05</t>
  </si>
  <si>
    <t>1.6.10</t>
  </si>
  <si>
    <t>1.6.12</t>
  </si>
  <si>
    <t>1.6.15</t>
  </si>
  <si>
    <t>1.6.20</t>
  </si>
  <si>
    <t>1.6.25</t>
  </si>
  <si>
    <t>1.6.35</t>
  </si>
  <si>
    <t>1.6.36</t>
  </si>
  <si>
    <t>1.6.37</t>
  </si>
  <si>
    <t>1.6.40</t>
  </si>
  <si>
    <t>1.6.85</t>
  </si>
  <si>
    <t>1.6.95</t>
  </si>
  <si>
    <t>PROPIEDADES, PLANTA Y EQUIPO</t>
  </si>
  <si>
    <t>TERRENOS</t>
  </si>
  <si>
    <t>SEMOVIENTES Y PLANTAS</t>
  </si>
  <si>
    <t>EDIFICACIONES</t>
  </si>
  <si>
    <t>REPUESTOS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</si>
  <si>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</si>
  <si>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</si>
  <si>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</si>
  <si>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</si>
  <si>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</si>
  <si>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TRANSPORTE, TRACCIÓN Y ELEVACIÓN</t>
  </si>
  <si>
    <t>EQUIPOS DE COMEDOR, COCINA, DESPENSA Y HOTELERÍA</t>
  </si>
  <si>
    <t>BIENES DE ARTE Y CULTURA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</si>
  <si>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</si>
  <si>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</si>
  <si>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</si>
  <si>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</si>
  <si>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</si>
  <si>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</si>
  <si>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</si>
  <si>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</si>
  <si>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</si>
  <si>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Plantas productoras</t>
  </si>
  <si>
    <t>Bienes de arte y cultura</t>
  </si>
  <si>
    <t>Bienes muebles en bodega</t>
  </si>
  <si>
    <t>Propiedades, planta y equipo en mantenimiento</t>
  </si>
  <si>
    <t>Propiedades, planta y equipo no explotados</t>
  </si>
  <si>
    <t>1.6.85.01</t>
  </si>
  <si>
    <t>1.6.85.02</t>
  </si>
  <si>
    <t>1.6.85.03</t>
  </si>
  <si>
    <t>1.6.85.04</t>
  </si>
  <si>
    <t>1.6.85.05</t>
  </si>
  <si>
    <t>1.6.85.06</t>
  </si>
  <si>
    <t>Depreciación: Edificaciones</t>
  </si>
  <si>
    <t>Depreciación: Plantas, ductos y túneles</t>
  </si>
  <si>
    <t>Depreciación: Redes, líneas y cables</t>
  </si>
  <si>
    <t>Depreciación: Maquinaria y equipo</t>
  </si>
  <si>
    <t>Depreciación: Equipo médico y científico</t>
  </si>
  <si>
    <t>Depreciación: Muebles, enseres y equipo de oficina</t>
  </si>
  <si>
    <t>1.6.95.01</t>
  </si>
  <si>
    <t>1.6.95.02</t>
  </si>
  <si>
    <t>1.6.95.03</t>
  </si>
  <si>
    <t>1.6.95.04</t>
  </si>
  <si>
    <t>1.6.95.05</t>
  </si>
  <si>
    <t>1.6.95.06</t>
  </si>
  <si>
    <t>Terrenos</t>
  </si>
  <si>
    <t>Construcciones en curso</t>
  </si>
  <si>
    <t>Maquinaria, planta y equipo en montaje</t>
  </si>
  <si>
    <t>Repuestos</t>
  </si>
  <si>
    <t>Deterioro: Terrenos</t>
  </si>
  <si>
    <t>Deterioro: Construcciones en curso</t>
  </si>
  <si>
    <t>Deterioro: Maquinaria, planta y equipo en montaje</t>
  </si>
  <si>
    <t>Deterioro: Edificaciones</t>
  </si>
  <si>
    <t>Deterioro: Plantas, ductos y túneles</t>
  </si>
  <si>
    <t>Deterioro: Semovientes y plantas</t>
  </si>
  <si>
    <t>Semovientes y plantas</t>
  </si>
  <si>
    <t>Propiedades, planta y equipo en tránsito</t>
  </si>
  <si>
    <t>En concesión</t>
  </si>
  <si>
    <t>En montaje</t>
  </si>
  <si>
    <t>No explotados</t>
  </si>
  <si>
    <t>En bodega</t>
  </si>
  <si>
    <t>PPE - MUEBLES</t>
  </si>
  <si>
    <t>Adquisiciones en compras</t>
  </si>
  <si>
    <t>Donaciones recibidas</t>
  </si>
  <si>
    <t>* Específicar tipo de transacción …n</t>
  </si>
  <si>
    <t>Baja en cuentas</t>
  </si>
  <si>
    <t>Sustitución de componentes</t>
  </si>
  <si>
    <t>Ajustes/Reclasificaciones en entradas (DB)</t>
  </si>
  <si>
    <t>Ajustes/Reclasificaciones en salidas (CR)</t>
  </si>
  <si>
    <t>Otras salidas de bienes muebles</t>
  </si>
  <si>
    <t>BAJA EN CUENTAS - EFECTO EN EL RESULTADO</t>
  </si>
  <si>
    <t>Ingresos (utilidad)</t>
  </si>
  <si>
    <t>Gastos (pérdida)</t>
  </si>
  <si>
    <t>GARANTIA DE PASIVOS</t>
  </si>
  <si>
    <t>Detalle del Pasivo garantizado 1</t>
  </si>
  <si>
    <t>Detalle del Pasivo garantizado 2</t>
  </si>
  <si>
    <t>Detalle del Pasivo garantizado …n</t>
  </si>
  <si>
    <t>CLASIFICACIONES DE PPE - MUEBLES</t>
  </si>
  <si>
    <t>USO O DESTINACIÓN</t>
  </si>
  <si>
    <t>En mantenimiento</t>
  </si>
  <si>
    <t>PPE - INMUEBLES</t>
  </si>
  <si>
    <t>Pendientes de legalizar</t>
  </si>
  <si>
    <t>En propiedad de terceros</t>
  </si>
  <si>
    <t>En servicio</t>
  </si>
  <si>
    <t>Disposiciones (enajenaciones)</t>
  </si>
  <si>
    <t>Adquisiciones en permutas</t>
  </si>
  <si>
    <t>SALDOS A CORTES DE VIGENCIA</t>
  </si>
  <si>
    <t>VALOR VARIACIÓN</t>
  </si>
  <si>
    <t>Depreciación acumulada de PPE (cr)</t>
  </si>
  <si>
    <t>Deterioro acumulado de PPE (cr)</t>
  </si>
  <si>
    <t>EQUIPOS DE COMUNIC. Y COMPUTAC.</t>
  </si>
  <si>
    <t>10.2.</t>
  </si>
  <si>
    <t>ESTIMACIONES</t>
  </si>
  <si>
    <t>MUEBLES</t>
  </si>
  <si>
    <t>INMUEBLES</t>
  </si>
  <si>
    <t>TIPO</t>
  </si>
  <si>
    <t>CONCEPTOS</t>
  </si>
  <si>
    <t>Otros bienes muebles</t>
  </si>
  <si>
    <t>Otros bienes inmuebles</t>
  </si>
  <si>
    <t>MÍNIMO</t>
  </si>
  <si>
    <t>MÁXIMO</t>
  </si>
  <si>
    <t>DESCRIPCIÓN DE LOS BIENES DE PPE</t>
  </si>
  <si>
    <t>AÑOS DE VIDA ÚTIL
(Depreciación línea recta)</t>
  </si>
  <si>
    <t>DEPRECIACIÓN - LÍNEA RECTA</t>
  </si>
  <si>
    <t>10.3.</t>
  </si>
  <si>
    <t>CONSTRUCCIONES EN CURSO</t>
  </si>
  <si>
    <t xml:space="preserve">   Concepto 1</t>
  </si>
  <si>
    <t xml:space="preserve">   Concepto 2</t>
  </si>
  <si>
    <t xml:space="preserve">   Concepto …n</t>
  </si>
  <si>
    <t>SALDO 2019</t>
  </si>
  <si>
    <t>(-) DETERIORO ACUMULADO</t>
  </si>
  <si>
    <t>(=) VALOR EN LIBROS</t>
  </si>
  <si>
    <t>% AVANCE</t>
  </si>
  <si>
    <t>FECHA ESTIMADA DE TERMINACIÓN</t>
  </si>
  <si>
    <t>1.6.15.01</t>
  </si>
  <si>
    <t>1.6.15.90</t>
  </si>
  <si>
    <t>1.6.15.05</t>
  </si>
  <si>
    <t>1.6.15.04</t>
  </si>
  <si>
    <t>DETERIORO ACUMULADO DE PPE (DE)</t>
  </si>
  <si>
    <t>10.4.</t>
  </si>
  <si>
    <t>10.4.1</t>
  </si>
  <si>
    <t>xxxxxxxxxxxxxxxxxxxxxxxxxxxx</t>
  </si>
  <si>
    <t>1.6.85.xx</t>
  </si>
  <si>
    <t>SALDO INICIAL (01-ene)</t>
  </si>
  <si>
    <t>SALDO FINAL (31-dic)
(Subtotal + Cambios)</t>
  </si>
  <si>
    <t>Otras entradas de bienes muebles</t>
  </si>
  <si>
    <t>CLASIFICACIONES DE PPE - INMUEBLES</t>
  </si>
  <si>
    <t>Otras entradas de bienes inmuebles</t>
  </si>
  <si>
    <t>CAMBIOS Y MEDICIÓN POSTERIOR</t>
  </si>
  <si>
    <t>Depreciación ajustada por traslado de otros conceptos</t>
  </si>
  <si>
    <t>Depreciación ajustada por traslado a otros conceptos</t>
  </si>
  <si>
    <t>Deterioro ajustado por traslado de otros conceptos</t>
  </si>
  <si>
    <t>Reversión de deterioro acumulado por traslado a otros conceptos</t>
  </si>
  <si>
    <t>Otros Ajustes de la Depreciación acumulada en la vigencia actual</t>
  </si>
  <si>
    <t>Otras Reversiones de deterioro acumulado en la vigencia actual</t>
  </si>
  <si>
    <t>Cr</t>
  </si>
  <si>
    <t>Detalle por tipo de bien inmueble los  entregados a terceros que no se consideran Activo para la Entidad, para tal fin agregue las filas necesarias</t>
  </si>
  <si>
    <t>TIPO DE BIEN INMUEBLE</t>
  </si>
  <si>
    <t>DESCRIPCIÓN DEL INMUEBLE</t>
  </si>
  <si>
    <t xml:space="preserve">ENTIDAD A LA CUAL SE LE ENTREGÓ </t>
  </si>
  <si>
    <t xml:space="preserve">TIPO DE DOCUMENTO </t>
  </si>
  <si>
    <t>Denominación OTRO</t>
  </si>
  <si>
    <t>No. Documento / año</t>
  </si>
  <si>
    <t>DURACIÓN DEL CONTRATO (años)</t>
  </si>
  <si>
    <t>VALOR  A 31-12</t>
  </si>
  <si>
    <t>PLANTAS, DUCTOS Y TUNELES</t>
  </si>
  <si>
    <t>Detalle los bienes inmuebles que se encuentran reconocidos  como Activos  y son de titularidad de terceros,  para tal fin agregue las filas necesarias</t>
  </si>
  <si>
    <t>ENTIDAD DE LA CUAL RECIBIO</t>
  </si>
  <si>
    <t>DURACIÓN DEL CONTRATO</t>
  </si>
  <si>
    <t>COSTO A 31-12</t>
  </si>
  <si>
    <t>5.    Bienes reconocidos como activos, que se encuentran en uso por parte de otra entidad</t>
  </si>
  <si>
    <t>Detalle por tipo de bien inmueble los  entregados a terceros que se consideran Activo para la Entidad, para tal fin agregue las filas necesarias</t>
  </si>
  <si>
    <t>COSTO  A 31-12</t>
  </si>
  <si>
    <t>10.2.1.1    Propiedad, planta y equipo (bienes inmuebles) que se encuentran retirados por concepto de arrendamientos financieros / comodatos u otros convenios:</t>
  </si>
  <si>
    <t>10.2.1.2   Propiedad, planta y equipo (bienes inmuebles)  de Propiedad de terceros,  incorporados por concepto de arrendamientos financieros / comodatos u otros convenios:</t>
  </si>
  <si>
    <t>10.2.1.3.    Bienes reconocidos como activos, que se encuentran en uso por parte de otra entidad</t>
  </si>
  <si>
    <t>10.2.1</t>
  </si>
  <si>
    <t>PPE - INMUEBLES ENTREGADOS/ RECIBIDOS TERCEROS</t>
  </si>
  <si>
    <t>3,    Propiedad, planta y equipo (bienes muebles) que se encuentran retirados por concepto de arrendamientos financieros / comodatos u otros convenios:</t>
  </si>
  <si>
    <t>Detalle por tipo de bien mueble los  entregados a terceros que no se consideran Activo para la Entidad, para tal fin agregue las filas necesarias</t>
  </si>
  <si>
    <t>TIPO DE BIEN MUEBLE</t>
  </si>
  <si>
    <t>DESCRIPCIÓN DEL MUEBLE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</si>
  <si>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</si>
  <si>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</si>
  <si>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</si>
  <si>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</si>
  <si>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</si>
  <si>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MAQUNARIA Y EQUIPO</t>
  </si>
  <si>
    <t>EQUIPOS DE COMPUTACIÓN Y COMUNICACIÓN</t>
  </si>
  <si>
    <t>PROPIEDAD, PLANTA Y EQUIPO EN CONCESIÓN</t>
  </si>
  <si>
    <t>4.   Propiedad, planta y equipo (bienes muebles)  de Propiedad de terceros,  incorporados por concepto de arrendamientos financieros / comodatos u otros convenios:</t>
  </si>
  <si>
    <t>Detalle los bienes muebles que se encuentran reconocidos como Activos  y son de titularidad de terceros,  para tal fin agregue las filas necesarias</t>
  </si>
  <si>
    <t>Detalle por tipo de bien mueble los  entregados a terceros que se consideran Activo para la Entidad, para tal fin agregue las filas necesarias</t>
  </si>
  <si>
    <t>DURACIÓN DEL CONTRATO EN MESES</t>
  </si>
  <si>
    <t>PPE - MUEBLES ENTREGADOS/ RECIBIDOS TERCEROS</t>
  </si>
  <si>
    <t>Bienes Recibidos Sin Contraprestación de Entidades Contables Públicas</t>
  </si>
  <si>
    <t>Bienes Recibidos Sin Contraprestación de Entes Públicos Distritales</t>
  </si>
  <si>
    <t>Incrementos por reclasificaciones de otro grupo de activos</t>
  </si>
  <si>
    <t>Bienes Entregados Sin Contraprestación a Entidades Contables Públicas</t>
  </si>
  <si>
    <t>Bienes Entregados Sin Contraprestación a Entes Públicos Distritales</t>
  </si>
  <si>
    <t>Disminución por reclasificaciones a otro grupo de Activos</t>
  </si>
  <si>
    <t>Incorporaciones por recibo de zonas cesión</t>
  </si>
  <si>
    <t>Incrementos por englobes o desenglobes</t>
  </si>
  <si>
    <t>Retiros por desenglobes o englobes</t>
  </si>
  <si>
    <t>Cifras en pesos</t>
  </si>
  <si>
    <t>Tipo Documento</t>
  </si>
  <si>
    <t>Comodato</t>
  </si>
  <si>
    <t>Arrendamiento financiero</t>
  </si>
  <si>
    <t>Otro</t>
  </si>
  <si>
    <t>Equipos de comunicación y computacion</t>
  </si>
  <si>
    <t>Equipos de transporte, traccion y elevacion</t>
  </si>
  <si>
    <t>Equipos de comedor, cocina, despensa y hoteleria</t>
  </si>
  <si>
    <t>Bienes Muebles en Bodega</t>
  </si>
  <si>
    <t>Propiedades, Planta y Equipo en Mantenimiento</t>
  </si>
  <si>
    <t>Propiedades, Planta y Equipo No Explotados</t>
  </si>
  <si>
    <t>1.6.85.07</t>
  </si>
  <si>
    <t>1.6.85.08</t>
  </si>
  <si>
    <t>1.6.85.09</t>
  </si>
  <si>
    <t>1.6.85.13</t>
  </si>
  <si>
    <t>1.6.85.14</t>
  </si>
  <si>
    <t>1.6.85.15</t>
  </si>
  <si>
    <t>1.6.55</t>
  </si>
  <si>
    <t>1.6.65</t>
  </si>
  <si>
    <t>1.6.70</t>
  </si>
  <si>
    <t>1.6.75</t>
  </si>
  <si>
    <t>1.6.80.</t>
  </si>
  <si>
    <t>Maquinaria y Equipo</t>
  </si>
  <si>
    <t>Muebles, enseres y equipos de oficina</t>
  </si>
  <si>
    <t>Equipos de comunicacion y computacion</t>
  </si>
  <si>
    <t>Equipo de transporte, traccion y elevacion</t>
  </si>
  <si>
    <t>Equipo de comedor cocina,despensa y hoteleria</t>
  </si>
  <si>
    <t>1.6.95.10</t>
  </si>
  <si>
    <t>1.6.95.11</t>
  </si>
  <si>
    <t>1.6.95.12</t>
  </si>
  <si>
    <t>Equipos de Comunicación y Computación</t>
  </si>
  <si>
    <t>Equipo de Transporte Traccion y Elevacion</t>
  </si>
  <si>
    <t>EDIFICACIONES EN  MANTENIMIENTO</t>
  </si>
  <si>
    <t>Registraduria Nacional del Estado</t>
  </si>
  <si>
    <t>51/2013</t>
  </si>
  <si>
    <t>Casa AV Kra 28 No. 35-24</t>
  </si>
  <si>
    <t>AV Kra 28 No. 35-24</t>
  </si>
  <si>
    <t>FONCEP</t>
  </si>
  <si>
    <t>02/2016</t>
  </si>
  <si>
    <t>Cra. 32 A 26 A 10 Pisos 4 al 6 Y 8 PARQUEADEROS</t>
  </si>
  <si>
    <t>PROPIEDADES PLANTA Y EQUIPO NO EXPLOTADOS</t>
  </si>
  <si>
    <t>* Ingreso por Sobrante</t>
  </si>
  <si>
    <t>* Ingreso por Incorporación</t>
  </si>
  <si>
    <t>* Ingreso por Reposición</t>
  </si>
  <si>
    <t>* Ingreso por Ajuste en valor</t>
  </si>
  <si>
    <t>Egreso por ajuste en valor</t>
  </si>
  <si>
    <t>Egreso por reposicion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</si>
</sst>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_);\(0\)"/>
    <numFmt numFmtId="166" formatCode="#,##0.00_ ;\-#,##0.00\ "/>
    <numFmt numFmtId="167" formatCode="#,##0.0"/>
    <numFmt numFmtId="168" formatCode="#,##0.00_);\(#,##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Times New Roman"/>
      <family val="1"/>
    </font>
    <font>
      <b/>
      <sz val="7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39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39" fontId="1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39" fontId="1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164" fontId="6" fillId="5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39" fontId="1" fillId="3" borderId="0" xfId="0" applyNumberFormat="1" applyFont="1" applyFill="1" applyAlignment="1">
      <alignment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 textRotation="90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textRotation="90"/>
    </xf>
    <xf numFmtId="0" fontId="12" fillId="0" borderId="0" xfId="0" applyFont="1" applyFill="1" applyAlignment="1">
      <alignment vertical="center" wrapText="1"/>
    </xf>
    <xf numFmtId="164" fontId="12" fillId="0" borderId="0" xfId="0" applyNumberFormat="1" applyFont="1" applyFill="1" applyAlignment="1">
      <alignment vertical="center"/>
    </xf>
    <xf numFmtId="164" fontId="12" fillId="5" borderId="1" xfId="0" applyNumberFormat="1" applyFont="1" applyFill="1" applyBorder="1" applyAlignment="1">
      <alignment horizontal="center" vertical="center"/>
    </xf>
    <xf numFmtId="39" fontId="9" fillId="0" borderId="0" xfId="0" applyNumberFormat="1" applyFont="1" applyFill="1" applyAlignment="1">
      <alignment vertical="center"/>
    </xf>
    <xf numFmtId="39" fontId="5" fillId="4" borderId="1" xfId="0" applyNumberFormat="1" applyFont="1" applyFill="1" applyBorder="1" applyAlignment="1">
      <alignment horizontal="center" vertical="center" wrapText="1"/>
    </xf>
    <xf numFmtId="39" fontId="13" fillId="4" borderId="1" xfId="0" applyNumberFormat="1" applyFont="1" applyFill="1" applyBorder="1" applyAlignment="1">
      <alignment horizontal="center" vertical="center" wrapText="1"/>
    </xf>
    <xf numFmtId="39" fontId="12" fillId="0" borderId="0" xfId="0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9" fontId="12" fillId="2" borderId="1" xfId="0" applyNumberFormat="1" applyFont="1" applyFill="1" applyBorder="1" applyAlignment="1">
      <alignment vertical="center"/>
    </xf>
    <xf numFmtId="39" fontId="12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4" fontId="12" fillId="0" borderId="0" xfId="0" applyNumberFormat="1" applyFon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13" fillId="4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14" fontId="12" fillId="5" borderId="1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39" fontId="11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4" fontId="11" fillId="5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 indent="5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left" vertical="center" indent="5"/>
    </xf>
    <xf numFmtId="0" fontId="18" fillId="0" borderId="0" xfId="0" applyFont="1" applyAlignment="1">
      <alignment horizontal="left" vertical="center" indent="5"/>
    </xf>
    <xf numFmtId="0" fontId="14" fillId="0" borderId="0" xfId="0" applyFont="1"/>
    <xf numFmtId="0" fontId="19" fillId="0" borderId="5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horizontal="left" vertical="center" indent="5"/>
    </xf>
    <xf numFmtId="0" fontId="0" fillId="0" borderId="0" xfId="0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vertical="center" wrapText="1"/>
    </xf>
    <xf numFmtId="0" fontId="23" fillId="0" borderId="5" xfId="0" applyFont="1" applyFill="1" applyBorder="1" applyAlignment="1">
      <alignment horizontal="justify" vertical="center" wrapText="1"/>
    </xf>
    <xf numFmtId="0" fontId="0" fillId="2" borderId="5" xfId="0" applyFill="1" applyBorder="1" applyProtection="1">
      <protection locked="0"/>
    </xf>
    <xf numFmtId="0" fontId="0" fillId="2" borderId="5" xfId="0" applyFill="1" applyBorder="1"/>
    <xf numFmtId="164" fontId="24" fillId="4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164" fontId="12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37" fontId="1" fillId="2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49" fontId="0" fillId="2" borderId="5" xfId="0" applyNumberFormat="1" applyFill="1" applyBorder="1" applyProtection="1">
      <protection locked="0"/>
    </xf>
    <xf numFmtId="167" fontId="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168" fontId="0" fillId="2" borderId="1" xfId="0" applyNumberForma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39" fontId="4" fillId="4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textRotation="90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Porcentaje 2" xfId="2"/>
  </cellStyles>
  <dxfs count="4"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FFFF0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366CC"/>
      <color rgb="FFCCFFCC"/>
      <color rgb="FF99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ckson Stewar Ackine Leguizamo - GIT de Procesamiento y Analisis de Producto" id="{E9370F1C-72B7-46E2-B216-FE2186621A84}" userId="S-1-5-21-4169579599-659347860-2778307075-2353" providerId="AD"/>
</personList>
</file>

<file path=xl/theme/theme1.xml><?xml version="1.0" encoding="utf-8"?>
<a:theme xmlns:a="http://schemas.openxmlformats.org/drawingml/2006/main" name="Tema de Office">
  <a:themeElements>
    <a:clrScheme name="Diseño2018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881D5"/>
      </a:accent1>
      <a:accent2>
        <a:srgbClr val="FFC000"/>
      </a:accent2>
      <a:accent3>
        <a:srgbClr val="7D9263"/>
      </a:accent3>
      <a:accent4>
        <a:srgbClr val="DD7E0E"/>
      </a:accent4>
      <a:accent5>
        <a:srgbClr val="B55475"/>
      </a:accent5>
      <a:accent6>
        <a:srgbClr val="85C0FB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4" dT="2019-08-09T16:46:16.29" personId="{E9370F1C-72B7-46E2-B216-FE2186621A84}" id="{D33FC7B3-83A5-4BD5-829B-AB751659BF60}">
    <text>Debe corresponder al SALDO FINAL de cada Cuenta de PPE.</text>
  </threadedComment>
  <threadedComment ref="C47" dT="2019-08-09T21:05:48.23" personId="{E9370F1C-72B7-46E2-B216-FE2186621A84}" id="{91B53314-8EC2-4B7F-8860-BDA2FF2F5790}">
    <text>Debe corresponder al SALDO FINAL del grupo PPE.</text>
  </threadedComment>
  <threadedComment ref="B52" dT="2019-08-09T21:04:17.97" personId="{E9370F1C-72B7-46E2-B216-FE2186621A84}" id="{318C3769-CEE2-4075-8D1D-4D9242E3FF6C}">
    <text>El saldo de este registro, debe ser igual al registro del SALDO FINAL.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51"/>
  <sheetViews>
    <sheetView showGridLines="0" tabSelected="1" zoomScale="90" zoomScaleNormal="90" workbookViewId="0">
      <pane ySplit="5" topLeftCell="A9" activePane="bottomLeft" state="frozen"/>
      <selection activeCell="A6" sqref="A6"/>
      <selection pane="bottomLeft" activeCell="F27" sqref="F27"/>
    </sheetView>
  </sheetViews>
  <sheetFormatPr baseColWidth="10" defaultRowHeight="15" x14ac:dyDescent="0.25"/>
  <cols>
    <col min="1" max="1" width="13.7109375" style="3" customWidth="1"/>
    <col min="2" max="2" width="5.5703125" style="9" bestFit="1" customWidth="1"/>
    <col min="3" max="3" width="50.140625" style="16" customWidth="1"/>
    <col min="4" max="5" width="20.5703125" style="10" customWidth="1"/>
    <col min="6" max="6" width="22.42578125" style="3" customWidth="1"/>
    <col min="7" max="7" width="18.85546875" style="3" bestFit="1" customWidth="1"/>
    <col min="8" max="16384" width="11.42578125" style="3"/>
  </cols>
  <sheetData>
    <row r="1" spans="1:7" s="1" customFormat="1" ht="14.25" x14ac:dyDescent="0.25">
      <c r="A1" s="1" t="s">
        <v>2</v>
      </c>
      <c r="B1" s="1" t="s">
        <v>29</v>
      </c>
      <c r="C1" s="13" t="s">
        <v>44</v>
      </c>
      <c r="D1" s="2"/>
      <c r="E1" s="2"/>
    </row>
    <row r="2" spans="1:7" s="1" customFormat="1" ht="14.25" x14ac:dyDescent="0.25">
      <c r="C2" s="13" t="s">
        <v>3</v>
      </c>
      <c r="D2" s="2"/>
      <c r="E2" s="2"/>
    </row>
    <row r="3" spans="1:7" x14ac:dyDescent="0.25">
      <c r="D3" s="10" t="s">
        <v>228</v>
      </c>
    </row>
    <row r="4" spans="1:7" s="9" customFormat="1" x14ac:dyDescent="0.25">
      <c r="A4" s="130" t="s">
        <v>7</v>
      </c>
      <c r="B4" s="130"/>
      <c r="C4" s="130"/>
      <c r="D4" s="131" t="s">
        <v>130</v>
      </c>
      <c r="E4" s="131"/>
      <c r="F4" s="122" t="s">
        <v>6</v>
      </c>
    </row>
    <row r="5" spans="1:7" ht="28.5" x14ac:dyDescent="0.25">
      <c r="A5" s="121" t="s">
        <v>4</v>
      </c>
      <c r="B5" s="121" t="s">
        <v>0</v>
      </c>
      <c r="C5" s="121" t="s">
        <v>1</v>
      </c>
      <c r="D5" s="53">
        <v>2019</v>
      </c>
      <c r="E5" s="53">
        <v>2018</v>
      </c>
      <c r="F5" s="122" t="s">
        <v>131</v>
      </c>
    </row>
    <row r="6" spans="1:7" s="1" customFormat="1" ht="14.25" x14ac:dyDescent="0.25">
      <c r="A6" s="4" t="s">
        <v>31</v>
      </c>
      <c r="B6" s="11" t="s">
        <v>5</v>
      </c>
      <c r="C6" s="14" t="s">
        <v>44</v>
      </c>
      <c r="D6" s="5">
        <f>SUM(D7:D23)</f>
        <v>46189320349.320015</v>
      </c>
      <c r="E6" s="5">
        <f>SUM(E7:E23)</f>
        <v>47607257149.070061</v>
      </c>
      <c r="F6" s="5">
        <f>SUM(F7:F23)</f>
        <v>-1417936799.7500391</v>
      </c>
      <c r="G6" s="119"/>
    </row>
    <row r="7" spans="1:7" x14ac:dyDescent="0.25">
      <c r="A7" s="6" t="s">
        <v>32</v>
      </c>
      <c r="B7" s="7" t="s">
        <v>5</v>
      </c>
      <c r="C7" s="15" t="s">
        <v>89</v>
      </c>
      <c r="D7" s="12">
        <v>5145220000</v>
      </c>
      <c r="E7" s="12">
        <v>5145220000</v>
      </c>
      <c r="F7" s="8">
        <f t="shared" ref="F7:F21" si="0">D7-E7</f>
        <v>0</v>
      </c>
    </row>
    <row r="8" spans="1:7" x14ac:dyDescent="0.25">
      <c r="A8" s="6" t="s">
        <v>33</v>
      </c>
      <c r="B8" s="7" t="s">
        <v>5</v>
      </c>
      <c r="C8" s="15" t="s">
        <v>99</v>
      </c>
      <c r="D8" s="12">
        <v>0</v>
      </c>
      <c r="E8" s="12">
        <v>0</v>
      </c>
      <c r="F8" s="8">
        <f t="shared" si="0"/>
        <v>0</v>
      </c>
    </row>
    <row r="9" spans="1:7" x14ac:dyDescent="0.25">
      <c r="A9" s="6" t="s">
        <v>34</v>
      </c>
      <c r="B9" s="7" t="s">
        <v>5</v>
      </c>
      <c r="C9" s="15" t="s">
        <v>66</v>
      </c>
      <c r="D9" s="12">
        <v>0</v>
      </c>
      <c r="E9" s="12">
        <v>0</v>
      </c>
      <c r="F9" s="8">
        <f t="shared" si="0"/>
        <v>0</v>
      </c>
    </row>
    <row r="10" spans="1:7" x14ac:dyDescent="0.25">
      <c r="A10" s="6" t="s">
        <v>35</v>
      </c>
      <c r="B10" s="7" t="s">
        <v>5</v>
      </c>
      <c r="C10" s="15" t="s">
        <v>90</v>
      </c>
      <c r="D10" s="12">
        <v>0</v>
      </c>
      <c r="E10" s="12">
        <v>0</v>
      </c>
      <c r="F10" s="8">
        <f t="shared" si="0"/>
        <v>0</v>
      </c>
    </row>
    <row r="11" spans="1:7" x14ac:dyDescent="0.25">
      <c r="A11" s="6" t="s">
        <v>36</v>
      </c>
      <c r="B11" s="7" t="s">
        <v>5</v>
      </c>
      <c r="C11" s="15" t="s">
        <v>91</v>
      </c>
      <c r="D11" s="12">
        <v>0</v>
      </c>
      <c r="E11" s="12">
        <v>0</v>
      </c>
      <c r="F11" s="8">
        <f t="shared" si="0"/>
        <v>0</v>
      </c>
    </row>
    <row r="12" spans="1:7" x14ac:dyDescent="0.25">
      <c r="A12" s="6" t="s">
        <v>37</v>
      </c>
      <c r="B12" s="7" t="s">
        <v>5</v>
      </c>
      <c r="C12" s="15" t="s">
        <v>100</v>
      </c>
      <c r="D12" s="12">
        <v>0</v>
      </c>
      <c r="E12" s="12">
        <v>0</v>
      </c>
      <c r="F12" s="8">
        <f t="shared" si="0"/>
        <v>0</v>
      </c>
    </row>
    <row r="13" spans="1:7" x14ac:dyDescent="0.25">
      <c r="A13" s="6" t="s">
        <v>38</v>
      </c>
      <c r="B13" s="7" t="s">
        <v>5</v>
      </c>
      <c r="C13" s="15" t="s">
        <v>68</v>
      </c>
      <c r="D13" s="12">
        <v>0</v>
      </c>
      <c r="E13" s="117">
        <v>365593514</v>
      </c>
      <c r="F13" s="8">
        <f>D13-E13</f>
        <v>-365593514</v>
      </c>
    </row>
    <row r="14" spans="1:7" x14ac:dyDescent="0.25">
      <c r="A14" s="6" t="s">
        <v>39</v>
      </c>
      <c r="B14" s="7" t="s">
        <v>5</v>
      </c>
      <c r="C14" s="15" t="s">
        <v>69</v>
      </c>
      <c r="D14" s="12">
        <v>7291779777</v>
      </c>
      <c r="E14" s="12">
        <v>7291779777</v>
      </c>
      <c r="F14" s="8">
        <f t="shared" si="0"/>
        <v>0</v>
      </c>
    </row>
    <row r="15" spans="1:7" x14ac:dyDescent="0.25">
      <c r="A15" s="6" t="s">
        <v>40</v>
      </c>
      <c r="B15" s="7" t="s">
        <v>5</v>
      </c>
      <c r="C15" s="15" t="s">
        <v>70</v>
      </c>
      <c r="D15" s="12">
        <v>46977836.799999997</v>
      </c>
      <c r="E15" s="12">
        <v>5605960</v>
      </c>
      <c r="F15" s="8">
        <f t="shared" si="0"/>
        <v>41371876.799999997</v>
      </c>
    </row>
    <row r="16" spans="1:7" x14ac:dyDescent="0.25">
      <c r="A16" s="6" t="s">
        <v>41</v>
      </c>
      <c r="B16" s="7" t="s">
        <v>5</v>
      </c>
      <c r="C16" s="15" t="s">
        <v>57</v>
      </c>
      <c r="D16" s="12">
        <v>31128343513</v>
      </c>
      <c r="E16" s="12">
        <v>31128343513</v>
      </c>
      <c r="F16" s="8">
        <f t="shared" si="0"/>
        <v>0</v>
      </c>
    </row>
    <row r="17" spans="1:6" x14ac:dyDescent="0.25">
      <c r="A17" s="6" t="s">
        <v>245</v>
      </c>
      <c r="B17" s="7" t="s">
        <v>5</v>
      </c>
      <c r="C17" s="15" t="s">
        <v>250</v>
      </c>
      <c r="D17" s="12">
        <v>2129448892.23</v>
      </c>
      <c r="E17" s="12">
        <v>2113909317.23</v>
      </c>
      <c r="F17" s="8">
        <f t="shared" si="0"/>
        <v>15539575</v>
      </c>
    </row>
    <row r="18" spans="1:6" x14ac:dyDescent="0.25">
      <c r="A18" s="6" t="s">
        <v>246</v>
      </c>
      <c r="B18" s="7" t="s">
        <v>5</v>
      </c>
      <c r="C18" s="15" t="s">
        <v>251</v>
      </c>
      <c r="D18" s="12">
        <v>2148277104.54</v>
      </c>
      <c r="E18" s="12">
        <v>2100503393.6199999</v>
      </c>
      <c r="F18" s="8">
        <f>D18-E18</f>
        <v>47773710.920000076</v>
      </c>
    </row>
    <row r="19" spans="1:6" x14ac:dyDescent="0.25">
      <c r="A19" s="6" t="s">
        <v>247</v>
      </c>
      <c r="B19" s="7" t="s">
        <v>5</v>
      </c>
      <c r="C19" s="15" t="s">
        <v>252</v>
      </c>
      <c r="D19" s="12">
        <v>6076811552.8900003</v>
      </c>
      <c r="E19" s="12">
        <v>5481993702.8900003</v>
      </c>
      <c r="F19" s="8">
        <f t="shared" si="0"/>
        <v>594817850</v>
      </c>
    </row>
    <row r="20" spans="1:6" x14ac:dyDescent="0.25">
      <c r="A20" s="6" t="s">
        <v>248</v>
      </c>
      <c r="B20" s="7" t="s">
        <v>5</v>
      </c>
      <c r="C20" s="15" t="s">
        <v>253</v>
      </c>
      <c r="D20" s="12">
        <v>2799549081</v>
      </c>
      <c r="E20" s="12">
        <v>2498881929</v>
      </c>
      <c r="F20" s="8">
        <f t="shared" si="0"/>
        <v>300667152</v>
      </c>
    </row>
    <row r="21" spans="1:6" x14ac:dyDescent="0.25">
      <c r="A21" s="6" t="s">
        <v>249</v>
      </c>
      <c r="B21" s="7" t="s">
        <v>5</v>
      </c>
      <c r="C21" s="15" t="s">
        <v>254</v>
      </c>
      <c r="D21" s="12">
        <v>24211591</v>
      </c>
      <c r="E21" s="12">
        <v>24211591</v>
      </c>
      <c r="F21" s="8">
        <f t="shared" si="0"/>
        <v>0</v>
      </c>
    </row>
    <row r="22" spans="1:6" s="17" customFormat="1" x14ac:dyDescent="0.25">
      <c r="A22" s="6" t="s">
        <v>42</v>
      </c>
      <c r="B22" s="7" t="s">
        <v>179</v>
      </c>
      <c r="C22" s="15" t="s">
        <v>132</v>
      </c>
      <c r="D22" s="8">
        <v>-8925138567.7799892</v>
      </c>
      <c r="E22" s="8">
        <v>-7025148827.5699501</v>
      </c>
      <c r="F22" s="8">
        <f>D22-E22</f>
        <v>-1899989740.2100391</v>
      </c>
    </row>
    <row r="23" spans="1:6" s="17" customFormat="1" x14ac:dyDescent="0.25">
      <c r="A23" s="6" t="s">
        <v>43</v>
      </c>
      <c r="B23" s="7" t="s">
        <v>179</v>
      </c>
      <c r="C23" s="15" t="s">
        <v>133</v>
      </c>
      <c r="D23" s="8">
        <v>-1676160431.3599999</v>
      </c>
      <c r="E23" s="8">
        <v>-1523636721.0999999</v>
      </c>
      <c r="F23" s="8">
        <f>D23-E23</f>
        <v>-152523710.25999999</v>
      </c>
    </row>
    <row r="24" spans="1:6" ht="5.0999999999999996" customHeight="1" x14ac:dyDescent="0.25"/>
    <row r="25" spans="1:6" s="54" customFormat="1" ht="5.0999999999999996" customHeight="1" x14ac:dyDescent="0.25">
      <c r="B25" s="55"/>
      <c r="C25" s="56"/>
      <c r="D25" s="57"/>
      <c r="E25" s="57"/>
    </row>
    <row r="26" spans="1:6" ht="5.0999999999999996" customHeight="1" x14ac:dyDescent="0.25"/>
    <row r="27" spans="1:6" x14ac:dyDescent="0.25">
      <c r="A27" s="6" t="s">
        <v>71</v>
      </c>
      <c r="B27" s="7" t="s">
        <v>179</v>
      </c>
      <c r="C27" s="15" t="s">
        <v>77</v>
      </c>
      <c r="D27" s="12">
        <v>994408239.79999995</v>
      </c>
      <c r="E27" s="12">
        <v>508450377.68000001</v>
      </c>
      <c r="F27" s="8">
        <f t="shared" ref="F27:F39" si="1">D27-E27</f>
        <v>485957862.11999995</v>
      </c>
    </row>
    <row r="28" spans="1:6" x14ac:dyDescent="0.25">
      <c r="A28" s="6" t="s">
        <v>72</v>
      </c>
      <c r="B28" s="7" t="s">
        <v>179</v>
      </c>
      <c r="C28" s="15" t="s">
        <v>78</v>
      </c>
      <c r="D28" s="12"/>
      <c r="E28" s="12"/>
      <c r="F28" s="8">
        <f t="shared" si="1"/>
        <v>0</v>
      </c>
    </row>
    <row r="29" spans="1:6" x14ac:dyDescent="0.25">
      <c r="A29" s="6" t="s">
        <v>73</v>
      </c>
      <c r="B29" s="7" t="s">
        <v>179</v>
      </c>
      <c r="C29" s="15" t="s">
        <v>79</v>
      </c>
      <c r="D29" s="12"/>
      <c r="E29" s="12"/>
      <c r="F29" s="8">
        <f t="shared" si="1"/>
        <v>0</v>
      </c>
    </row>
    <row r="30" spans="1:6" x14ac:dyDescent="0.25">
      <c r="A30" s="6" t="s">
        <v>74</v>
      </c>
      <c r="B30" s="7" t="s">
        <v>179</v>
      </c>
      <c r="C30" s="15" t="s">
        <v>80</v>
      </c>
      <c r="D30" s="12">
        <v>555419508.44000006</v>
      </c>
      <c r="E30" s="12">
        <v>399607462.20999998</v>
      </c>
      <c r="F30" s="8">
        <f t="shared" si="1"/>
        <v>155812046.23000008</v>
      </c>
    </row>
    <row r="31" spans="1:6" x14ac:dyDescent="0.25">
      <c r="A31" s="6" t="s">
        <v>75</v>
      </c>
      <c r="B31" s="7" t="s">
        <v>179</v>
      </c>
      <c r="C31" s="15" t="s">
        <v>81</v>
      </c>
      <c r="D31" s="12"/>
      <c r="E31" s="12"/>
      <c r="F31" s="8">
        <f t="shared" si="1"/>
        <v>0</v>
      </c>
    </row>
    <row r="32" spans="1:6" x14ac:dyDescent="0.25">
      <c r="A32" s="6" t="s">
        <v>76</v>
      </c>
      <c r="B32" s="7" t="s">
        <v>179</v>
      </c>
      <c r="C32" s="15" t="s">
        <v>82</v>
      </c>
      <c r="D32" s="12">
        <v>894856549.11000001</v>
      </c>
      <c r="E32" s="12">
        <v>666436575.24000001</v>
      </c>
      <c r="F32" s="8">
        <f t="shared" si="1"/>
        <v>228419973.87</v>
      </c>
    </row>
    <row r="33" spans="1:6" x14ac:dyDescent="0.25">
      <c r="A33" s="6" t="s">
        <v>239</v>
      </c>
      <c r="B33" s="7" t="s">
        <v>179</v>
      </c>
      <c r="C33" s="118" t="s">
        <v>233</v>
      </c>
      <c r="D33" s="12">
        <v>4634445031.2600002</v>
      </c>
      <c r="E33" s="12">
        <v>4248862612.8899999</v>
      </c>
      <c r="F33" s="8">
        <f t="shared" si="1"/>
        <v>385582418.37000036</v>
      </c>
    </row>
    <row r="34" spans="1:6" x14ac:dyDescent="0.25">
      <c r="A34" s="6" t="s">
        <v>240</v>
      </c>
      <c r="B34" s="7" t="s">
        <v>179</v>
      </c>
      <c r="C34" s="118" t="s">
        <v>234</v>
      </c>
      <c r="D34" s="12">
        <v>1621932736.02</v>
      </c>
      <c r="E34" s="12">
        <v>1097941852.9000001</v>
      </c>
      <c r="F34" s="8">
        <f t="shared" si="1"/>
        <v>523990883.11999989</v>
      </c>
    </row>
    <row r="35" spans="1:6" x14ac:dyDescent="0.25">
      <c r="A35" s="6" t="s">
        <v>241</v>
      </c>
      <c r="B35" s="7" t="s">
        <v>179</v>
      </c>
      <c r="C35" s="118" t="s">
        <v>235</v>
      </c>
      <c r="D35" s="12">
        <v>7442109.7800000003</v>
      </c>
      <c r="E35" s="12">
        <v>2599791.9</v>
      </c>
      <c r="F35" s="8">
        <f t="shared" si="1"/>
        <v>4842317.8800000008</v>
      </c>
    </row>
    <row r="36" spans="1:6" x14ac:dyDescent="0.25">
      <c r="A36" s="6" t="s">
        <v>242</v>
      </c>
      <c r="B36" s="7" t="s">
        <v>179</v>
      </c>
      <c r="C36" s="118" t="s">
        <v>236</v>
      </c>
      <c r="D36" s="12">
        <v>0</v>
      </c>
      <c r="E36" s="12">
        <v>2437289.83</v>
      </c>
      <c r="F36" s="8">
        <f t="shared" si="1"/>
        <v>-2437289.83</v>
      </c>
    </row>
    <row r="37" spans="1:6" x14ac:dyDescent="0.25">
      <c r="A37" s="6" t="s">
        <v>243</v>
      </c>
      <c r="B37" s="7" t="s">
        <v>179</v>
      </c>
      <c r="C37" s="118" t="s">
        <v>237</v>
      </c>
      <c r="D37" s="12">
        <v>193013073.84</v>
      </c>
      <c r="E37" s="12">
        <v>96506536.920000002</v>
      </c>
      <c r="F37" s="8">
        <f t="shared" si="1"/>
        <v>96506536.920000002</v>
      </c>
    </row>
    <row r="38" spans="1:6" x14ac:dyDescent="0.25">
      <c r="A38" s="6" t="s">
        <v>244</v>
      </c>
      <c r="B38" s="7" t="s">
        <v>179</v>
      </c>
      <c r="C38" s="118" t="s">
        <v>238</v>
      </c>
      <c r="D38" s="12">
        <v>23621319.530000001</v>
      </c>
      <c r="E38" s="12">
        <v>2306328</v>
      </c>
      <c r="F38" s="8">
        <f t="shared" si="1"/>
        <v>21314991.530000001</v>
      </c>
    </row>
    <row r="39" spans="1:6" x14ac:dyDescent="0.25">
      <c r="A39" s="6" t="s">
        <v>166</v>
      </c>
      <c r="B39" s="7" t="s">
        <v>179</v>
      </c>
      <c r="C39" s="15" t="s">
        <v>165</v>
      </c>
      <c r="D39" s="12"/>
      <c r="E39" s="12"/>
      <c r="F39" s="8">
        <f t="shared" si="1"/>
        <v>0</v>
      </c>
    </row>
    <row r="40" spans="1:6" ht="5.0999999999999996" customHeight="1" x14ac:dyDescent="0.25"/>
    <row r="41" spans="1:6" s="54" customFormat="1" ht="5.0999999999999996" customHeight="1" x14ac:dyDescent="0.25">
      <c r="B41" s="55"/>
      <c r="C41" s="56"/>
      <c r="D41" s="57"/>
      <c r="E41" s="57"/>
    </row>
    <row r="42" spans="1:6" ht="5.0999999999999996" customHeight="1" x14ac:dyDescent="0.25"/>
    <row r="43" spans="1:6" x14ac:dyDescent="0.25">
      <c r="A43" s="6" t="s">
        <v>83</v>
      </c>
      <c r="B43" s="7" t="s">
        <v>179</v>
      </c>
      <c r="C43" s="15" t="s">
        <v>93</v>
      </c>
      <c r="D43" s="12">
        <v>221000000</v>
      </c>
      <c r="E43" s="12">
        <v>0</v>
      </c>
      <c r="F43" s="8">
        <f t="shared" ref="F43:F51" si="2">D43-E43</f>
        <v>221000000</v>
      </c>
    </row>
    <row r="44" spans="1:6" x14ac:dyDescent="0.25">
      <c r="A44" s="6" t="s">
        <v>84</v>
      </c>
      <c r="B44" s="7" t="s">
        <v>179</v>
      </c>
      <c r="C44" s="15" t="s">
        <v>98</v>
      </c>
      <c r="D44" s="12"/>
      <c r="E44" s="12"/>
      <c r="F44" s="8">
        <f t="shared" si="2"/>
        <v>0</v>
      </c>
    </row>
    <row r="45" spans="1:6" x14ac:dyDescent="0.25">
      <c r="A45" s="6" t="s">
        <v>85</v>
      </c>
      <c r="B45" s="7" t="s">
        <v>179</v>
      </c>
      <c r="C45" s="15" t="s">
        <v>94</v>
      </c>
      <c r="D45" s="12"/>
      <c r="E45" s="12"/>
      <c r="F45" s="8">
        <f t="shared" si="2"/>
        <v>0</v>
      </c>
    </row>
    <row r="46" spans="1:6" x14ac:dyDescent="0.25">
      <c r="A46" s="6" t="s">
        <v>86</v>
      </c>
      <c r="B46" s="7" t="s">
        <v>179</v>
      </c>
      <c r="C46" s="15" t="s">
        <v>95</v>
      </c>
      <c r="D46" s="12"/>
      <c r="E46" s="12"/>
      <c r="F46" s="8">
        <f t="shared" si="2"/>
        <v>0</v>
      </c>
    </row>
    <row r="47" spans="1:6" x14ac:dyDescent="0.25">
      <c r="A47" s="6" t="s">
        <v>87</v>
      </c>
      <c r="B47" s="7" t="s">
        <v>179</v>
      </c>
      <c r="C47" s="15" t="s">
        <v>96</v>
      </c>
      <c r="D47" s="12">
        <v>1390358718.1099999</v>
      </c>
      <c r="E47" s="12">
        <v>1450767248</v>
      </c>
      <c r="F47" s="8">
        <f t="shared" si="2"/>
        <v>-60408529.890000105</v>
      </c>
    </row>
    <row r="48" spans="1:6" x14ac:dyDescent="0.25">
      <c r="A48" s="6" t="s">
        <v>88</v>
      </c>
      <c r="B48" s="7" t="s">
        <v>179</v>
      </c>
      <c r="C48" s="15" t="s">
        <v>97</v>
      </c>
      <c r="D48" s="12"/>
      <c r="E48" s="12"/>
      <c r="F48" s="8">
        <f t="shared" si="2"/>
        <v>0</v>
      </c>
    </row>
    <row r="49" spans="1:6" x14ac:dyDescent="0.25">
      <c r="A49" s="6" t="s">
        <v>255</v>
      </c>
      <c r="B49" s="7" t="s">
        <v>179</v>
      </c>
      <c r="C49" s="15" t="s">
        <v>62</v>
      </c>
      <c r="D49" s="12">
        <v>14707517.57</v>
      </c>
      <c r="E49" s="12">
        <v>4536395.1399999997</v>
      </c>
      <c r="F49" s="8">
        <f t="shared" si="2"/>
        <v>10171122.43</v>
      </c>
    </row>
    <row r="50" spans="1:6" x14ac:dyDescent="0.25">
      <c r="A50" s="6" t="s">
        <v>256</v>
      </c>
      <c r="B50" s="7" t="s">
        <v>179</v>
      </c>
      <c r="C50" s="15" t="s">
        <v>258</v>
      </c>
      <c r="D50" s="12">
        <v>50094195.68</v>
      </c>
      <c r="E50" s="12">
        <v>8677611.9600000009</v>
      </c>
      <c r="F50" s="8">
        <f t="shared" si="2"/>
        <v>41416583.719999999</v>
      </c>
    </row>
    <row r="51" spans="1:6" x14ac:dyDescent="0.25">
      <c r="A51" s="6" t="s">
        <v>257</v>
      </c>
      <c r="B51" s="7" t="s">
        <v>179</v>
      </c>
      <c r="C51" s="15" t="s">
        <v>259</v>
      </c>
      <c r="D51" s="12">
        <v>0</v>
      </c>
      <c r="E51" s="12">
        <v>59655466</v>
      </c>
      <c r="F51" s="8">
        <f t="shared" si="2"/>
        <v>-59655466</v>
      </c>
    </row>
  </sheetData>
  <mergeCells count="2">
    <mergeCell ref="A4:C4"/>
    <mergeCell ref="D4:E4"/>
  </mergeCells>
  <pageMargins left="0.7" right="0.7" top="0.75" bottom="0.75" header="0.3" footer="0.3"/>
  <pageSetup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73"/>
  <sheetViews>
    <sheetView showGridLines="0" zoomScale="90" zoomScaleNormal="90" workbookViewId="0">
      <pane xSplit="5" ySplit="5" topLeftCell="F41" activePane="bottomRight" state="frozen"/>
      <selection pane="topRight" activeCell="G1" sqref="G1"/>
      <selection pane="bottomLeft" activeCell="A6" sqref="A6"/>
      <selection pane="bottomRight" activeCell="J46" sqref="J46"/>
    </sheetView>
  </sheetViews>
  <sheetFormatPr baseColWidth="10" defaultRowHeight="15" x14ac:dyDescent="0.25"/>
  <cols>
    <col min="1" max="1" width="7.28515625" style="20" bestFit="1" customWidth="1"/>
    <col min="2" max="4" width="2.7109375" style="20" customWidth="1"/>
    <col min="5" max="5" width="37.7109375" style="21" customWidth="1"/>
    <col min="6" max="6" width="21.42578125" style="27" customWidth="1"/>
    <col min="7" max="7" width="16.5703125" style="27" customWidth="1"/>
    <col min="8" max="8" width="19.42578125" style="27" customWidth="1"/>
    <col min="9" max="9" width="23.42578125" style="27" hidden="1" customWidth="1"/>
    <col min="10" max="10" width="16.140625" style="27" customWidth="1"/>
    <col min="11" max="12" width="14.7109375" style="27" hidden="1" customWidth="1"/>
    <col min="13" max="13" width="16.5703125" style="27" customWidth="1"/>
    <col min="14" max="15" width="16.5703125" style="27" hidden="1" customWidth="1"/>
    <col min="16" max="16" width="20.5703125" style="27" customWidth="1"/>
    <col min="17" max="17" width="16.5703125" style="20" customWidth="1"/>
    <col min="18" max="16384" width="11.42578125" style="20"/>
  </cols>
  <sheetData>
    <row r="1" spans="1:17" s="1" customFormat="1" ht="28.5" x14ac:dyDescent="0.25">
      <c r="A1" s="1" t="s">
        <v>2</v>
      </c>
      <c r="B1" s="1" t="s">
        <v>29</v>
      </c>
      <c r="E1" s="13" t="s">
        <v>44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1" customFormat="1" ht="14.25" x14ac:dyDescent="0.25">
      <c r="A2" s="1" t="s">
        <v>9</v>
      </c>
      <c r="B2" s="1" t="s">
        <v>30</v>
      </c>
      <c r="E2" s="13" t="s">
        <v>105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7" s="18" customFormat="1" x14ac:dyDescent="0.25">
      <c r="B3" s="20"/>
      <c r="C3" s="20"/>
      <c r="D3" s="20"/>
      <c r="E3" s="21"/>
      <c r="F3" s="24" t="s">
        <v>228</v>
      </c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s="19" customFormat="1" ht="60" x14ac:dyDescent="0.25">
      <c r="B4" s="134" t="s">
        <v>26</v>
      </c>
      <c r="C4" s="134"/>
      <c r="D4" s="134"/>
      <c r="E4" s="134"/>
      <c r="F4" s="58" t="s">
        <v>51</v>
      </c>
      <c r="G4" s="58" t="s">
        <v>134</v>
      </c>
      <c r="H4" s="58" t="s">
        <v>54</v>
      </c>
      <c r="I4" s="58" t="s">
        <v>52</v>
      </c>
      <c r="J4" s="58" t="s">
        <v>53</v>
      </c>
      <c r="K4" s="58" t="s">
        <v>48</v>
      </c>
      <c r="L4" s="58" t="s">
        <v>56</v>
      </c>
      <c r="M4" s="58" t="s">
        <v>55</v>
      </c>
      <c r="N4" s="58" t="s">
        <v>208</v>
      </c>
      <c r="O4" s="58" t="s">
        <v>268</v>
      </c>
      <c r="P4" s="58" t="s">
        <v>10</v>
      </c>
    </row>
    <row r="5" spans="1:17" s="22" customFormat="1" x14ac:dyDescent="0.25">
      <c r="B5" s="135" t="s">
        <v>167</v>
      </c>
      <c r="C5" s="132"/>
      <c r="D5" s="132"/>
      <c r="E5" s="133"/>
      <c r="F5" s="31">
        <v>2113909317.23</v>
      </c>
      <c r="G5" s="31">
        <v>5481993702.8900003</v>
      </c>
      <c r="H5" s="31">
        <v>2498881929</v>
      </c>
      <c r="I5" s="31">
        <v>0</v>
      </c>
      <c r="J5" s="31">
        <v>2100503393.6199999</v>
      </c>
      <c r="K5" s="31">
        <v>0</v>
      </c>
      <c r="L5" s="31">
        <v>0</v>
      </c>
      <c r="M5" s="31">
        <v>24211591</v>
      </c>
      <c r="N5" s="31">
        <v>365593514</v>
      </c>
      <c r="O5" s="31">
        <v>5605960</v>
      </c>
      <c r="P5" s="25">
        <f t="shared" ref="P5:P14" si="0">SUM(F5:O5)</f>
        <v>12590699407.740002</v>
      </c>
    </row>
    <row r="6" spans="1:17" s="22" customFormat="1" x14ac:dyDescent="0.25">
      <c r="B6" s="29" t="s">
        <v>15</v>
      </c>
      <c r="C6" s="132" t="s">
        <v>11</v>
      </c>
      <c r="D6" s="132"/>
      <c r="E6" s="133"/>
      <c r="F6" s="25">
        <f>SUM(F7:F11)</f>
        <v>15539575</v>
      </c>
      <c r="G6" s="25">
        <f t="shared" ref="G6:O6" si="1">SUM(G7:G11)</f>
        <v>963983982</v>
      </c>
      <c r="H6" s="25">
        <f t="shared" si="1"/>
        <v>300667152</v>
      </c>
      <c r="I6" s="25">
        <f t="shared" si="1"/>
        <v>0</v>
      </c>
      <c r="J6" s="25">
        <f t="shared" si="1"/>
        <v>52115964.780000076</v>
      </c>
      <c r="K6" s="25">
        <f t="shared" si="1"/>
        <v>0</v>
      </c>
      <c r="L6" s="25">
        <f t="shared" si="1"/>
        <v>0</v>
      </c>
      <c r="M6" s="25">
        <f t="shared" si="1"/>
        <v>0</v>
      </c>
      <c r="N6" s="25">
        <f t="shared" si="1"/>
        <v>0</v>
      </c>
      <c r="O6" s="25">
        <f t="shared" si="1"/>
        <v>115024842.8</v>
      </c>
      <c r="P6" s="25">
        <f t="shared" si="0"/>
        <v>1447331516.5799999</v>
      </c>
    </row>
    <row r="7" spans="1:17" s="40" customFormat="1" x14ac:dyDescent="0.25">
      <c r="B7" s="41"/>
      <c r="C7" s="42"/>
      <c r="D7" s="136" t="s">
        <v>106</v>
      </c>
      <c r="E7" s="137"/>
      <c r="F7" s="43">
        <v>15539575</v>
      </c>
      <c r="G7" s="43">
        <v>525917391</v>
      </c>
      <c r="H7" s="43">
        <v>300667152</v>
      </c>
      <c r="I7" s="43">
        <v>0</v>
      </c>
      <c r="J7" s="43">
        <v>52115964.780000076</v>
      </c>
      <c r="K7" s="43">
        <v>0</v>
      </c>
      <c r="L7" s="43">
        <v>0</v>
      </c>
      <c r="M7" s="43">
        <v>0</v>
      </c>
      <c r="N7" s="31"/>
      <c r="O7" s="43">
        <v>115024842.8</v>
      </c>
      <c r="P7" s="25">
        <f t="shared" si="0"/>
        <v>1009264925.58</v>
      </c>
      <c r="Q7" s="125"/>
    </row>
    <row r="8" spans="1:17" s="40" customFormat="1" x14ac:dyDescent="0.25">
      <c r="B8" s="41"/>
      <c r="C8" s="42"/>
      <c r="D8" s="136" t="s">
        <v>129</v>
      </c>
      <c r="E8" s="137"/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/>
      <c r="O8" s="43"/>
      <c r="P8" s="25">
        <f t="shared" si="0"/>
        <v>0</v>
      </c>
    </row>
    <row r="9" spans="1:17" s="40" customFormat="1" x14ac:dyDescent="0.25">
      <c r="B9" s="41"/>
      <c r="C9" s="42"/>
      <c r="D9" s="136" t="s">
        <v>107</v>
      </c>
      <c r="E9" s="137"/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/>
      <c r="O9" s="43"/>
      <c r="P9" s="25">
        <f t="shared" si="0"/>
        <v>0</v>
      </c>
    </row>
    <row r="10" spans="1:17" s="40" customFormat="1" x14ac:dyDescent="0.25">
      <c r="B10" s="41"/>
      <c r="C10" s="42"/>
      <c r="D10" s="136" t="s">
        <v>110</v>
      </c>
      <c r="E10" s="137"/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/>
      <c r="O10" s="43"/>
      <c r="P10" s="25">
        <f t="shared" si="0"/>
        <v>0</v>
      </c>
    </row>
    <row r="11" spans="1:17" s="40" customFormat="1" x14ac:dyDescent="0.25">
      <c r="B11" s="41"/>
      <c r="C11" s="42"/>
      <c r="D11" s="42" t="s">
        <v>169</v>
      </c>
      <c r="E11" s="123"/>
      <c r="F11" s="45">
        <f t="shared" ref="F11:M11" si="2">SUM(F12:F19)</f>
        <v>0</v>
      </c>
      <c r="G11" s="45">
        <f t="shared" si="2"/>
        <v>438066591</v>
      </c>
      <c r="H11" s="45">
        <f t="shared" si="2"/>
        <v>0</v>
      </c>
      <c r="I11" s="45">
        <f t="shared" si="2"/>
        <v>0</v>
      </c>
      <c r="J11" s="45">
        <f t="shared" si="2"/>
        <v>0</v>
      </c>
      <c r="K11" s="45">
        <f t="shared" si="2"/>
        <v>0</v>
      </c>
      <c r="L11" s="45">
        <f t="shared" si="2"/>
        <v>0</v>
      </c>
      <c r="M11" s="45">
        <f t="shared" si="2"/>
        <v>0</v>
      </c>
      <c r="N11" s="45"/>
      <c r="O11" s="45"/>
      <c r="P11" s="25">
        <f t="shared" si="0"/>
        <v>438066591</v>
      </c>
    </row>
    <row r="12" spans="1:17" s="40" customFormat="1" ht="25.5" x14ac:dyDescent="0.25">
      <c r="B12" s="41"/>
      <c r="C12" s="42"/>
      <c r="D12" s="42"/>
      <c r="E12" s="108" t="s">
        <v>219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/>
      <c r="O12" s="43"/>
      <c r="P12" s="25">
        <f t="shared" si="0"/>
        <v>0</v>
      </c>
    </row>
    <row r="13" spans="1:17" s="40" customFormat="1" ht="25.5" x14ac:dyDescent="0.25">
      <c r="B13" s="41"/>
      <c r="C13" s="42"/>
      <c r="D13" s="42"/>
      <c r="E13" s="108" t="s">
        <v>220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/>
      <c r="O13" s="43"/>
      <c r="P13" s="25">
        <f t="shared" si="0"/>
        <v>0</v>
      </c>
    </row>
    <row r="14" spans="1:17" s="40" customFormat="1" ht="25.5" x14ac:dyDescent="0.25">
      <c r="B14" s="41"/>
      <c r="C14" s="42"/>
      <c r="D14" s="42"/>
      <c r="E14" s="108" t="s">
        <v>221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/>
      <c r="O14" s="43"/>
      <c r="P14" s="25">
        <f t="shared" si="0"/>
        <v>0</v>
      </c>
    </row>
    <row r="15" spans="1:17" s="40" customFormat="1" x14ac:dyDescent="0.25">
      <c r="B15" s="41"/>
      <c r="C15" s="42"/>
      <c r="D15" s="42"/>
      <c r="E15" s="126" t="s">
        <v>269</v>
      </c>
      <c r="F15" s="43"/>
      <c r="G15" s="43">
        <v>8316275</v>
      </c>
      <c r="H15" s="43"/>
      <c r="I15" s="43"/>
      <c r="J15" s="43"/>
      <c r="K15" s="43"/>
      <c r="L15" s="43"/>
      <c r="M15" s="43"/>
      <c r="N15" s="43"/>
      <c r="O15" s="43"/>
      <c r="P15" s="25"/>
    </row>
    <row r="16" spans="1:17" s="40" customFormat="1" x14ac:dyDescent="0.25">
      <c r="B16" s="41"/>
      <c r="C16" s="42"/>
      <c r="D16" s="42"/>
      <c r="E16" s="126" t="s">
        <v>270</v>
      </c>
      <c r="F16" s="43"/>
      <c r="G16" s="43">
        <v>6060316</v>
      </c>
      <c r="H16" s="43"/>
      <c r="I16" s="43"/>
      <c r="J16" s="43"/>
      <c r="K16" s="43"/>
      <c r="L16" s="43"/>
      <c r="M16" s="43"/>
      <c r="N16" s="43"/>
      <c r="O16" s="43"/>
      <c r="P16" s="25"/>
    </row>
    <row r="17" spans="2:16" s="40" customFormat="1" x14ac:dyDescent="0.25">
      <c r="B17" s="41"/>
      <c r="C17" s="42"/>
      <c r="D17" s="42"/>
      <c r="E17" s="126" t="s">
        <v>271</v>
      </c>
      <c r="F17" s="43"/>
      <c r="G17" s="43">
        <v>51356850</v>
      </c>
      <c r="H17" s="43"/>
      <c r="I17" s="43"/>
      <c r="J17" s="43"/>
      <c r="K17" s="43"/>
      <c r="L17" s="43"/>
      <c r="M17" s="43"/>
      <c r="N17" s="43"/>
      <c r="O17" s="43"/>
      <c r="P17" s="25"/>
    </row>
    <row r="18" spans="2:16" s="40" customFormat="1" x14ac:dyDescent="0.25">
      <c r="B18" s="41"/>
      <c r="C18" s="42"/>
      <c r="D18" s="42"/>
      <c r="E18" s="126" t="s">
        <v>272</v>
      </c>
      <c r="F18" s="43"/>
      <c r="G18" s="43">
        <v>372333150</v>
      </c>
      <c r="H18" s="43"/>
      <c r="I18" s="43"/>
      <c r="J18" s="43"/>
      <c r="K18" s="43"/>
      <c r="L18" s="43"/>
      <c r="M18" s="43"/>
      <c r="N18" s="43"/>
      <c r="O18" s="43"/>
      <c r="P18" s="25"/>
    </row>
    <row r="19" spans="2:16" s="40" customFormat="1" x14ac:dyDescent="0.25">
      <c r="B19" s="41"/>
      <c r="C19" s="42"/>
      <c r="D19" s="42"/>
      <c r="E19" s="123" t="s">
        <v>108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/>
      <c r="O19" s="43"/>
      <c r="P19" s="25">
        <f t="shared" ref="P19:P27" si="3">SUM(F19:O19)</f>
        <v>0</v>
      </c>
    </row>
    <row r="20" spans="2:16" s="22" customFormat="1" x14ac:dyDescent="0.25">
      <c r="B20" s="29" t="s">
        <v>14</v>
      </c>
      <c r="C20" s="132" t="s">
        <v>12</v>
      </c>
      <c r="D20" s="132"/>
      <c r="E20" s="133"/>
      <c r="F20" s="25">
        <f>SUM(F21:F24)</f>
        <v>0</v>
      </c>
      <c r="G20" s="25">
        <f t="shared" ref="G20:O20" si="4">SUM(G21:G24)</f>
        <v>369166132</v>
      </c>
      <c r="H20" s="25">
        <f t="shared" si="4"/>
        <v>0</v>
      </c>
      <c r="I20" s="25">
        <f t="shared" si="4"/>
        <v>0</v>
      </c>
      <c r="J20" s="25">
        <f t="shared" si="4"/>
        <v>4342253.8600000003</v>
      </c>
      <c r="K20" s="25">
        <f t="shared" si="4"/>
        <v>0</v>
      </c>
      <c r="L20" s="25">
        <f t="shared" si="4"/>
        <v>0</v>
      </c>
      <c r="M20" s="25">
        <f t="shared" si="4"/>
        <v>0</v>
      </c>
      <c r="N20" s="25">
        <f t="shared" si="4"/>
        <v>365593514</v>
      </c>
      <c r="O20" s="25">
        <f t="shared" si="4"/>
        <v>73652966</v>
      </c>
      <c r="P20" s="25">
        <f t="shared" si="3"/>
        <v>812754865.86000001</v>
      </c>
    </row>
    <row r="21" spans="2:16" s="40" customFormat="1" x14ac:dyDescent="0.25">
      <c r="B21" s="41"/>
      <c r="C21" s="42"/>
      <c r="D21" s="136" t="s">
        <v>128</v>
      </c>
      <c r="E21" s="137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25">
        <f t="shared" si="3"/>
        <v>0</v>
      </c>
    </row>
    <row r="22" spans="2:16" s="40" customFormat="1" x14ac:dyDescent="0.25">
      <c r="B22" s="41"/>
      <c r="C22" s="42"/>
      <c r="D22" s="136" t="s">
        <v>109</v>
      </c>
      <c r="E22" s="137"/>
      <c r="F22" s="43"/>
      <c r="G22" s="43">
        <v>369166132</v>
      </c>
      <c r="H22" s="43"/>
      <c r="I22" s="43"/>
      <c r="J22" s="43">
        <v>4342253.8600000003</v>
      </c>
      <c r="K22" s="43"/>
      <c r="L22" s="43"/>
      <c r="M22" s="43"/>
      <c r="N22" s="31">
        <v>365593514</v>
      </c>
      <c r="O22" s="43">
        <v>73652966</v>
      </c>
      <c r="P22" s="25">
        <f t="shared" si="3"/>
        <v>812754865.86000001</v>
      </c>
    </row>
    <row r="23" spans="2:16" s="40" customFormat="1" x14ac:dyDescent="0.25">
      <c r="B23" s="41"/>
      <c r="C23" s="42"/>
      <c r="D23" s="136" t="s">
        <v>110</v>
      </c>
      <c r="E23" s="137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25">
        <f t="shared" si="3"/>
        <v>0</v>
      </c>
    </row>
    <row r="24" spans="2:16" s="40" customFormat="1" x14ac:dyDescent="0.25">
      <c r="B24" s="41"/>
      <c r="C24" s="42"/>
      <c r="D24" s="42" t="s">
        <v>113</v>
      </c>
      <c r="E24" s="123"/>
      <c r="F24" s="45">
        <f t="shared" ref="F24:O24" si="5">SUM(F25:F30)</f>
        <v>0</v>
      </c>
      <c r="G24" s="45">
        <f t="shared" si="5"/>
        <v>0</v>
      </c>
      <c r="H24" s="45">
        <f t="shared" si="5"/>
        <v>0</v>
      </c>
      <c r="I24" s="45">
        <f t="shared" si="5"/>
        <v>0</v>
      </c>
      <c r="J24" s="45">
        <f t="shared" si="5"/>
        <v>0</v>
      </c>
      <c r="K24" s="45">
        <f t="shared" si="5"/>
        <v>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25">
        <f t="shared" si="3"/>
        <v>0</v>
      </c>
    </row>
    <row r="25" spans="2:16" s="40" customFormat="1" ht="25.5" x14ac:dyDescent="0.25">
      <c r="B25" s="41"/>
      <c r="C25" s="42"/>
      <c r="D25" s="42"/>
      <c r="E25" s="108" t="s">
        <v>222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25">
        <f t="shared" si="3"/>
        <v>0</v>
      </c>
    </row>
    <row r="26" spans="2:16" s="40" customFormat="1" ht="25.5" x14ac:dyDescent="0.25">
      <c r="B26" s="41"/>
      <c r="C26" s="42"/>
      <c r="D26" s="42"/>
      <c r="E26" s="108" t="s">
        <v>223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25">
        <f t="shared" si="3"/>
        <v>0</v>
      </c>
    </row>
    <row r="27" spans="2:16" s="40" customFormat="1" ht="25.5" x14ac:dyDescent="0.25">
      <c r="B27" s="41"/>
      <c r="C27" s="42"/>
      <c r="D27" s="42"/>
      <c r="E27" s="109" t="s">
        <v>224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25">
        <f t="shared" si="3"/>
        <v>0</v>
      </c>
    </row>
    <row r="28" spans="2:16" s="40" customFormat="1" x14ac:dyDescent="0.25">
      <c r="B28" s="41"/>
      <c r="C28" s="42"/>
      <c r="D28" s="42"/>
      <c r="E28" s="127" t="s">
        <v>273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25"/>
    </row>
    <row r="29" spans="2:16" s="40" customFormat="1" x14ac:dyDescent="0.25">
      <c r="B29" s="41"/>
      <c r="C29" s="42"/>
      <c r="D29" s="42"/>
      <c r="E29" s="127" t="s">
        <v>274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25"/>
    </row>
    <row r="30" spans="2:16" s="40" customFormat="1" x14ac:dyDescent="0.25">
      <c r="B30" s="41"/>
      <c r="C30" s="42"/>
      <c r="D30" s="42"/>
      <c r="E30" s="123" t="s">
        <v>108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25">
        <f t="shared" ref="P30:P50" si="6">SUM(F30:O30)</f>
        <v>0</v>
      </c>
    </row>
    <row r="31" spans="2:16" s="22" customFormat="1" ht="30" customHeight="1" x14ac:dyDescent="0.25">
      <c r="B31" s="29" t="s">
        <v>13</v>
      </c>
      <c r="C31" s="132" t="s">
        <v>21</v>
      </c>
      <c r="D31" s="132"/>
      <c r="E31" s="133"/>
      <c r="F31" s="25">
        <f t="shared" ref="F31:O31" si="7">F5+F6-F20</f>
        <v>2129448892.23</v>
      </c>
      <c r="G31" s="25">
        <f t="shared" si="7"/>
        <v>6076811552.8900003</v>
      </c>
      <c r="H31" s="25">
        <f t="shared" si="7"/>
        <v>2799549081</v>
      </c>
      <c r="I31" s="25">
        <f t="shared" si="7"/>
        <v>0</v>
      </c>
      <c r="J31" s="25">
        <f t="shared" si="7"/>
        <v>2148277104.54</v>
      </c>
      <c r="K31" s="25">
        <f t="shared" si="7"/>
        <v>0</v>
      </c>
      <c r="L31" s="25">
        <f t="shared" si="7"/>
        <v>0</v>
      </c>
      <c r="M31" s="25">
        <f t="shared" si="7"/>
        <v>24211591</v>
      </c>
      <c r="N31" s="25">
        <f t="shared" si="7"/>
        <v>0</v>
      </c>
      <c r="O31" s="25">
        <f t="shared" si="7"/>
        <v>46977836.799999997</v>
      </c>
      <c r="P31" s="25">
        <f t="shared" si="6"/>
        <v>13225276058.459999</v>
      </c>
    </row>
    <row r="32" spans="2:16" s="22" customFormat="1" x14ac:dyDescent="0.25">
      <c r="B32" s="29" t="s">
        <v>15</v>
      </c>
      <c r="C32" s="132" t="s">
        <v>172</v>
      </c>
      <c r="D32" s="132"/>
      <c r="E32" s="133"/>
      <c r="F32" s="25">
        <f>F33-F34+F35-F36</f>
        <v>0</v>
      </c>
      <c r="G32" s="25">
        <f t="shared" ref="G32:O32" si="8">G33-G34+G35-G36</f>
        <v>0</v>
      </c>
      <c r="H32" s="25">
        <f t="shared" si="8"/>
        <v>0</v>
      </c>
      <c r="I32" s="25">
        <f t="shared" si="8"/>
        <v>0</v>
      </c>
      <c r="J32" s="25">
        <f t="shared" si="8"/>
        <v>0</v>
      </c>
      <c r="K32" s="25">
        <f t="shared" si="8"/>
        <v>0</v>
      </c>
      <c r="L32" s="25">
        <f t="shared" si="8"/>
        <v>0</v>
      </c>
      <c r="M32" s="25">
        <f t="shared" si="8"/>
        <v>0</v>
      </c>
      <c r="N32" s="25">
        <f t="shared" si="8"/>
        <v>0</v>
      </c>
      <c r="O32" s="25">
        <f t="shared" si="8"/>
        <v>0</v>
      </c>
      <c r="P32" s="25">
        <f t="shared" si="6"/>
        <v>0</v>
      </c>
    </row>
    <row r="33" spans="2:17" x14ac:dyDescent="0.25">
      <c r="B33" s="32"/>
      <c r="C33" s="36"/>
      <c r="D33" s="33" t="s">
        <v>15</v>
      </c>
      <c r="E33" s="38" t="s">
        <v>27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5">
        <f t="shared" si="6"/>
        <v>0</v>
      </c>
    </row>
    <row r="34" spans="2:17" x14ac:dyDescent="0.25">
      <c r="B34" s="32"/>
      <c r="C34" s="36"/>
      <c r="D34" s="33" t="s">
        <v>14</v>
      </c>
      <c r="E34" s="38" t="s">
        <v>28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5">
        <f t="shared" si="6"/>
        <v>0</v>
      </c>
    </row>
    <row r="35" spans="2:17" ht="30" x14ac:dyDescent="0.25">
      <c r="B35" s="32"/>
      <c r="C35" s="36"/>
      <c r="D35" s="33" t="s">
        <v>15</v>
      </c>
      <c r="E35" s="38" t="s">
        <v>111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5">
        <f t="shared" si="6"/>
        <v>0</v>
      </c>
    </row>
    <row r="36" spans="2:17" x14ac:dyDescent="0.25">
      <c r="B36" s="32"/>
      <c r="C36" s="36"/>
      <c r="D36" s="33" t="s">
        <v>14</v>
      </c>
      <c r="E36" s="38" t="s">
        <v>112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>
        <f t="shared" si="6"/>
        <v>0</v>
      </c>
    </row>
    <row r="37" spans="2:17" s="22" customFormat="1" ht="30" customHeight="1" x14ac:dyDescent="0.25">
      <c r="B37" s="29" t="s">
        <v>13</v>
      </c>
      <c r="C37" s="132" t="s">
        <v>168</v>
      </c>
      <c r="D37" s="132"/>
      <c r="E37" s="133"/>
      <c r="F37" s="25">
        <f>F31+F32</f>
        <v>2129448892.23</v>
      </c>
      <c r="G37" s="25">
        <f t="shared" ref="G37:O37" si="9">G31+G32</f>
        <v>6076811552.8900003</v>
      </c>
      <c r="H37" s="25">
        <f t="shared" si="9"/>
        <v>2799549081</v>
      </c>
      <c r="I37" s="25">
        <f t="shared" si="9"/>
        <v>0</v>
      </c>
      <c r="J37" s="25">
        <f t="shared" si="9"/>
        <v>2148277104.54</v>
      </c>
      <c r="K37" s="25">
        <f t="shared" si="9"/>
        <v>0</v>
      </c>
      <c r="L37" s="25">
        <f t="shared" si="9"/>
        <v>0</v>
      </c>
      <c r="M37" s="25">
        <f t="shared" si="9"/>
        <v>24211591</v>
      </c>
      <c r="N37" s="25">
        <f t="shared" si="9"/>
        <v>0</v>
      </c>
      <c r="O37" s="25">
        <f t="shared" si="9"/>
        <v>46977836.799999997</v>
      </c>
      <c r="P37" s="25">
        <f t="shared" si="6"/>
        <v>13225276058.459999</v>
      </c>
    </row>
    <row r="38" spans="2:17" s="22" customFormat="1" x14ac:dyDescent="0.25">
      <c r="B38" s="29" t="s">
        <v>14</v>
      </c>
      <c r="C38" s="132" t="s">
        <v>20</v>
      </c>
      <c r="D38" s="132"/>
      <c r="E38" s="133"/>
      <c r="F38" s="25">
        <f>F39+F40+F41-F43-F42</f>
        <v>555419508.40999997</v>
      </c>
      <c r="G38" s="25">
        <f>G39+G40+G41-G43-G42</f>
        <v>4634445031.2600002</v>
      </c>
      <c r="H38" s="25">
        <f t="shared" ref="H38:M38" si="10">H39+H40+H41-H43-H42</f>
        <v>1621932736.02</v>
      </c>
      <c r="I38" s="25">
        <f t="shared" si="10"/>
        <v>0</v>
      </c>
      <c r="J38" s="25">
        <f t="shared" si="10"/>
        <v>894856549.11000001</v>
      </c>
      <c r="K38" s="25">
        <f t="shared" si="10"/>
        <v>0</v>
      </c>
      <c r="L38" s="25">
        <f t="shared" si="10"/>
        <v>0</v>
      </c>
      <c r="M38" s="25">
        <f t="shared" si="10"/>
        <v>7442109.7799999993</v>
      </c>
      <c r="N38" s="25">
        <f>N39+N40+N41-N43-N42</f>
        <v>0</v>
      </c>
      <c r="O38" s="25">
        <f t="shared" ref="O38" si="11">O39+O40+O41-O43-O42</f>
        <v>23621319.529999971</v>
      </c>
      <c r="P38" s="25">
        <f t="shared" si="6"/>
        <v>7737717254.1099997</v>
      </c>
    </row>
    <row r="39" spans="2:17" ht="30" x14ac:dyDescent="0.25">
      <c r="B39" s="32"/>
      <c r="C39" s="36"/>
      <c r="D39" s="36"/>
      <c r="E39" s="38" t="s">
        <v>18</v>
      </c>
      <c r="F39" s="26">
        <v>399607462.20999998</v>
      </c>
      <c r="G39" s="26">
        <v>4248862612.8899999</v>
      </c>
      <c r="H39" s="26">
        <v>1097941852.9000001</v>
      </c>
      <c r="I39" s="26"/>
      <c r="J39" s="26">
        <v>666436575.24000001</v>
      </c>
      <c r="K39" s="26"/>
      <c r="L39" s="26"/>
      <c r="M39" s="26">
        <v>2599791.9</v>
      </c>
      <c r="N39" s="26">
        <v>2437289.83</v>
      </c>
      <c r="O39" s="26">
        <v>2306328</v>
      </c>
      <c r="P39" s="25">
        <f t="shared" si="6"/>
        <v>6420191912.9699993</v>
      </c>
      <c r="Q39" s="120"/>
    </row>
    <row r="40" spans="2:17" x14ac:dyDescent="0.25">
      <c r="B40" s="32"/>
      <c r="C40" s="36"/>
      <c r="D40" s="33" t="s">
        <v>15</v>
      </c>
      <c r="E40" s="38" t="s">
        <v>19</v>
      </c>
      <c r="F40" s="26">
        <v>155812046.19999999</v>
      </c>
      <c r="G40" s="26">
        <v>385582418.37</v>
      </c>
      <c r="H40" s="26">
        <v>523990883.12</v>
      </c>
      <c r="I40" s="26"/>
      <c r="J40" s="26">
        <v>228419973.87</v>
      </c>
      <c r="K40" s="26"/>
      <c r="L40" s="26"/>
      <c r="M40" s="26">
        <v>4842317.88</v>
      </c>
      <c r="N40" s="26"/>
      <c r="O40" s="26">
        <v>21314991.529999971</v>
      </c>
      <c r="P40" s="25">
        <f t="shared" si="6"/>
        <v>1319962630.97</v>
      </c>
    </row>
    <row r="41" spans="2:17" ht="30" x14ac:dyDescent="0.25">
      <c r="B41" s="32"/>
      <c r="C41" s="36"/>
      <c r="D41" s="33" t="s">
        <v>15</v>
      </c>
      <c r="E41" s="38" t="s">
        <v>173</v>
      </c>
      <c r="F41" s="26"/>
      <c r="G41" s="128"/>
      <c r="H41" s="26"/>
      <c r="I41" s="26"/>
      <c r="J41" s="128"/>
      <c r="K41" s="26"/>
      <c r="L41" s="26"/>
      <c r="M41" s="26"/>
      <c r="N41" s="26">
        <v>9281280.7799999993</v>
      </c>
      <c r="O41" s="26"/>
      <c r="P41" s="25">
        <f t="shared" si="6"/>
        <v>9281280.7799999993</v>
      </c>
    </row>
    <row r="42" spans="2:17" ht="30" x14ac:dyDescent="0.25">
      <c r="B42" s="32"/>
      <c r="C42" s="36"/>
      <c r="D42" s="33" t="s">
        <v>14</v>
      </c>
      <c r="E42" s="38" t="s">
        <v>174</v>
      </c>
      <c r="F42" s="26"/>
      <c r="G42" s="26"/>
      <c r="H42" s="26"/>
      <c r="I42" s="26"/>
      <c r="J42" s="26"/>
      <c r="K42" s="26"/>
      <c r="L42" s="26"/>
      <c r="M42" s="26"/>
      <c r="N42" s="129"/>
      <c r="O42" s="26"/>
      <c r="P42" s="25">
        <f t="shared" si="6"/>
        <v>0</v>
      </c>
    </row>
    <row r="43" spans="2:17" ht="30" x14ac:dyDescent="0.25">
      <c r="B43" s="32"/>
      <c r="C43" s="36"/>
      <c r="D43" s="33" t="s">
        <v>14</v>
      </c>
      <c r="E43" s="38" t="s">
        <v>177</v>
      </c>
      <c r="F43" s="26"/>
      <c r="G43" s="26"/>
      <c r="H43" s="26"/>
      <c r="I43" s="26"/>
      <c r="J43" s="26"/>
      <c r="K43" s="26"/>
      <c r="L43" s="26"/>
      <c r="M43" s="26"/>
      <c r="N43" s="26">
        <v>11718570.609999999</v>
      </c>
      <c r="O43" s="26"/>
      <c r="P43" s="25">
        <f t="shared" si="6"/>
        <v>11718570.609999999</v>
      </c>
    </row>
    <row r="44" spans="2:17" s="22" customFormat="1" x14ac:dyDescent="0.25">
      <c r="B44" s="29" t="s">
        <v>14</v>
      </c>
      <c r="C44" s="132" t="s">
        <v>162</v>
      </c>
      <c r="D44" s="132"/>
      <c r="E44" s="133"/>
      <c r="F44" s="25">
        <f t="shared" ref="F44:O44" si="12">F45+F46+F47-F49-F48</f>
        <v>0</v>
      </c>
      <c r="G44" s="25">
        <f t="shared" si="12"/>
        <v>50094195.68</v>
      </c>
      <c r="H44" s="25">
        <f t="shared" si="12"/>
        <v>0</v>
      </c>
      <c r="I44" s="25">
        <f t="shared" si="12"/>
        <v>0</v>
      </c>
      <c r="J44" s="25">
        <f t="shared" si="12"/>
        <v>14707517.57</v>
      </c>
      <c r="K44" s="25">
        <f t="shared" si="12"/>
        <v>0</v>
      </c>
      <c r="L44" s="25">
        <f t="shared" si="12"/>
        <v>0</v>
      </c>
      <c r="M44" s="25">
        <f t="shared" si="12"/>
        <v>0</v>
      </c>
      <c r="N44" s="25">
        <f t="shared" si="12"/>
        <v>0</v>
      </c>
      <c r="O44" s="25">
        <f t="shared" si="12"/>
        <v>0</v>
      </c>
      <c r="P44" s="25">
        <f t="shared" si="6"/>
        <v>64801713.25</v>
      </c>
    </row>
    <row r="45" spans="2:17" x14ac:dyDescent="0.25">
      <c r="B45" s="32"/>
      <c r="C45" s="36"/>
      <c r="D45" s="36"/>
      <c r="E45" s="38" t="s">
        <v>17</v>
      </c>
      <c r="F45" s="26"/>
      <c r="G45" s="26">
        <v>8677611.9600000009</v>
      </c>
      <c r="H45" s="26">
        <v>59655466</v>
      </c>
      <c r="I45" s="26"/>
      <c r="J45" s="26">
        <v>4536395.1399999997</v>
      </c>
      <c r="K45" s="26"/>
      <c r="L45" s="26"/>
      <c r="M45" s="26"/>
      <c r="N45" s="26"/>
      <c r="O45" s="26"/>
      <c r="P45" s="25">
        <f t="shared" si="6"/>
        <v>72869473.100000009</v>
      </c>
    </row>
    <row r="46" spans="2:17" x14ac:dyDescent="0.25">
      <c r="B46" s="32"/>
      <c r="C46" s="36"/>
      <c r="D46" s="33" t="s">
        <v>15</v>
      </c>
      <c r="E46" s="38" t="s">
        <v>16</v>
      </c>
      <c r="F46" s="26"/>
      <c r="G46" s="26">
        <v>41416583.719999999</v>
      </c>
      <c r="H46" s="26"/>
      <c r="I46" s="26"/>
      <c r="J46" s="26">
        <v>10171122.43</v>
      </c>
      <c r="K46" s="26"/>
      <c r="L46" s="26"/>
      <c r="M46" s="26"/>
      <c r="N46" s="26"/>
      <c r="O46" s="26"/>
      <c r="P46" s="25">
        <f t="shared" si="6"/>
        <v>51587706.149999999</v>
      </c>
    </row>
    <row r="47" spans="2:17" ht="30" x14ac:dyDescent="0.25">
      <c r="B47" s="32"/>
      <c r="C47" s="36"/>
      <c r="D47" s="33" t="s">
        <v>15</v>
      </c>
      <c r="E47" s="38" t="s">
        <v>175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5">
        <f t="shared" si="6"/>
        <v>0</v>
      </c>
    </row>
    <row r="48" spans="2:17" ht="30" x14ac:dyDescent="0.25">
      <c r="B48" s="32"/>
      <c r="C48" s="36"/>
      <c r="D48" s="33" t="s">
        <v>14</v>
      </c>
      <c r="E48" s="38" t="s">
        <v>176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5">
        <f t="shared" si="6"/>
        <v>0</v>
      </c>
    </row>
    <row r="49" spans="2:16" ht="30" x14ac:dyDescent="0.25">
      <c r="B49" s="32"/>
      <c r="C49" s="36"/>
      <c r="D49" s="33" t="s">
        <v>14</v>
      </c>
      <c r="E49" s="38" t="s">
        <v>178</v>
      </c>
      <c r="F49" s="26"/>
      <c r="G49" s="26"/>
      <c r="H49" s="26">
        <v>59655466</v>
      </c>
      <c r="I49" s="26"/>
      <c r="J49" s="26"/>
      <c r="K49" s="26"/>
      <c r="L49" s="26"/>
      <c r="M49" s="26"/>
      <c r="N49" s="26"/>
      <c r="O49" s="26"/>
      <c r="P49" s="25">
        <f t="shared" si="6"/>
        <v>59655466</v>
      </c>
    </row>
    <row r="50" spans="2:16" s="22" customFormat="1" ht="30" customHeight="1" x14ac:dyDescent="0.25">
      <c r="B50" s="29" t="s">
        <v>13</v>
      </c>
      <c r="C50" s="132" t="s">
        <v>22</v>
      </c>
      <c r="D50" s="132"/>
      <c r="E50" s="133"/>
      <c r="F50" s="25">
        <f t="shared" ref="F50:O50" si="13">F37-F38-F44</f>
        <v>1574029383.8200002</v>
      </c>
      <c r="G50" s="25">
        <f>G37-G38-G44</f>
        <v>1392272325.95</v>
      </c>
      <c r="H50" s="25">
        <f t="shared" si="13"/>
        <v>1177616344.98</v>
      </c>
      <c r="I50" s="25">
        <f t="shared" si="13"/>
        <v>0</v>
      </c>
      <c r="J50" s="25">
        <f t="shared" si="13"/>
        <v>1238713037.8599999</v>
      </c>
      <c r="K50" s="25">
        <f t="shared" si="13"/>
        <v>0</v>
      </c>
      <c r="L50" s="25">
        <f t="shared" si="13"/>
        <v>0</v>
      </c>
      <c r="M50" s="25">
        <f t="shared" si="13"/>
        <v>16769481.220000001</v>
      </c>
      <c r="N50" s="25">
        <f t="shared" si="13"/>
        <v>0</v>
      </c>
      <c r="O50" s="25">
        <f t="shared" si="13"/>
        <v>23356517.270000026</v>
      </c>
      <c r="P50" s="25">
        <f t="shared" si="6"/>
        <v>5422757091.1000013</v>
      </c>
    </row>
    <row r="51" spans="2:16" s="22" customFormat="1" ht="5.0999999999999996" customHeight="1" x14ac:dyDescent="0.25">
      <c r="B51" s="35" t="s">
        <v>14</v>
      </c>
      <c r="C51" s="35" t="s">
        <v>14</v>
      </c>
      <c r="D51" s="35" t="s">
        <v>14</v>
      </c>
      <c r="E51" s="35" t="s">
        <v>14</v>
      </c>
      <c r="F51" s="35" t="s">
        <v>14</v>
      </c>
      <c r="G51" s="35" t="s">
        <v>14</v>
      </c>
      <c r="H51" s="35" t="s">
        <v>14</v>
      </c>
      <c r="I51" s="35" t="s">
        <v>14</v>
      </c>
      <c r="J51" s="35" t="s">
        <v>14</v>
      </c>
      <c r="K51" s="35" t="s">
        <v>14</v>
      </c>
      <c r="L51" s="35" t="s">
        <v>14</v>
      </c>
      <c r="M51" s="35" t="s">
        <v>14</v>
      </c>
      <c r="N51" s="35"/>
      <c r="O51" s="35"/>
      <c r="P51" s="25"/>
    </row>
    <row r="52" spans="2:16" s="22" customFormat="1" x14ac:dyDescent="0.25">
      <c r="B52" s="29"/>
      <c r="C52" s="132" t="s">
        <v>23</v>
      </c>
      <c r="D52" s="132"/>
      <c r="E52" s="133"/>
      <c r="F52" s="34">
        <f t="shared" ref="F52:O52" si="14">IFERROR(F38/F$37*100,0)</f>
        <v>26.082781814423072</v>
      </c>
      <c r="G52" s="34">
        <f t="shared" si="14"/>
        <v>76.264419110642962</v>
      </c>
      <c r="H52" s="34">
        <f t="shared" si="14"/>
        <v>57.935499221204758</v>
      </c>
      <c r="I52" s="34">
        <f t="shared" si="14"/>
        <v>0</v>
      </c>
      <c r="J52" s="34">
        <f t="shared" si="14"/>
        <v>41.654614631365781</v>
      </c>
      <c r="K52" s="34">
        <f t="shared" si="14"/>
        <v>0</v>
      </c>
      <c r="L52" s="34">
        <f t="shared" si="14"/>
        <v>0</v>
      </c>
      <c r="M52" s="34">
        <f t="shared" si="14"/>
        <v>30.73779736325465</v>
      </c>
      <c r="N52" s="34">
        <f t="shared" si="14"/>
        <v>0</v>
      </c>
      <c r="O52" s="34">
        <f t="shared" si="14"/>
        <v>50.281837434455845</v>
      </c>
      <c r="P52" s="25">
        <f>SUM(F52:O52)</f>
        <v>282.9569495753471</v>
      </c>
    </row>
    <row r="53" spans="2:16" s="22" customFormat="1" x14ac:dyDescent="0.25">
      <c r="B53" s="29"/>
      <c r="C53" s="132" t="s">
        <v>24</v>
      </c>
      <c r="D53" s="132"/>
      <c r="E53" s="133"/>
      <c r="F53" s="34">
        <f t="shared" ref="F53:O53" si="15">IFERROR(F44/F$37*100,0)</f>
        <v>0</v>
      </c>
      <c r="G53" s="34">
        <f t="shared" si="15"/>
        <v>0.82434999413757171</v>
      </c>
      <c r="H53" s="34">
        <f t="shared" si="15"/>
        <v>0</v>
      </c>
      <c r="I53" s="34">
        <f t="shared" si="15"/>
        <v>0</v>
      </c>
      <c r="J53" s="34">
        <f t="shared" si="15"/>
        <v>0.68461920200696125</v>
      </c>
      <c r="K53" s="34">
        <f t="shared" si="15"/>
        <v>0</v>
      </c>
      <c r="L53" s="34">
        <f t="shared" si="15"/>
        <v>0</v>
      </c>
      <c r="M53" s="34">
        <f t="shared" si="15"/>
        <v>0</v>
      </c>
      <c r="N53" s="34">
        <f t="shared" si="15"/>
        <v>0</v>
      </c>
      <c r="O53" s="34">
        <f t="shared" si="15"/>
        <v>0</v>
      </c>
      <c r="P53" s="25">
        <f>SUM(F53:O53)</f>
        <v>1.5089691961445331</v>
      </c>
    </row>
    <row r="54" spans="2:16" s="22" customFormat="1" ht="5.0999999999999996" customHeight="1" x14ac:dyDescent="0.25">
      <c r="B54" s="35" t="s">
        <v>14</v>
      </c>
      <c r="C54" s="35" t="s">
        <v>14</v>
      </c>
      <c r="D54" s="35" t="s">
        <v>14</v>
      </c>
      <c r="E54" s="35" t="s">
        <v>14</v>
      </c>
      <c r="F54" s="35" t="s">
        <v>14</v>
      </c>
      <c r="G54" s="35" t="s">
        <v>14</v>
      </c>
      <c r="H54" s="35" t="s">
        <v>14</v>
      </c>
      <c r="I54" s="35" t="s">
        <v>14</v>
      </c>
      <c r="J54" s="35" t="s">
        <v>14</v>
      </c>
      <c r="K54" s="35" t="s">
        <v>14</v>
      </c>
      <c r="L54" s="35" t="s">
        <v>14</v>
      </c>
      <c r="M54" s="35" t="s">
        <v>14</v>
      </c>
      <c r="N54" s="35"/>
      <c r="O54" s="35"/>
      <c r="P54" s="25"/>
    </row>
    <row r="55" spans="2:16" s="48" customFormat="1" ht="35.25" customHeight="1" x14ac:dyDescent="0.25">
      <c r="B55" s="49" t="s">
        <v>121</v>
      </c>
      <c r="C55" s="50"/>
      <c r="D55" s="50"/>
      <c r="E55" s="51"/>
      <c r="F55" s="58" t="s">
        <v>51</v>
      </c>
      <c r="G55" s="58" t="s">
        <v>134</v>
      </c>
      <c r="H55" s="58" t="s">
        <v>54</v>
      </c>
      <c r="I55" s="39"/>
      <c r="J55" s="58" t="s">
        <v>53</v>
      </c>
      <c r="K55" s="39"/>
      <c r="L55" s="39"/>
      <c r="M55" s="58" t="s">
        <v>55</v>
      </c>
      <c r="N55" s="39"/>
      <c r="O55" s="39"/>
      <c r="P55" s="39"/>
    </row>
    <row r="56" spans="2:16" s="22" customFormat="1" ht="24" x14ac:dyDescent="0.25">
      <c r="B56" s="29"/>
      <c r="C56" s="28" t="s">
        <v>122</v>
      </c>
      <c r="D56" s="28"/>
      <c r="E56" s="46"/>
      <c r="F56" s="47"/>
      <c r="G56" s="47"/>
      <c r="H56" s="47"/>
      <c r="I56" s="58" t="s">
        <v>52</v>
      </c>
      <c r="J56" s="47"/>
      <c r="K56" s="58" t="s">
        <v>48</v>
      </c>
      <c r="L56" s="58" t="s">
        <v>56</v>
      </c>
      <c r="M56" s="47"/>
      <c r="N56" s="47">
        <f t="shared" ref="N56:O56" si="16">SUM(N58:N65)</f>
        <v>0</v>
      </c>
      <c r="O56" s="47">
        <f t="shared" si="16"/>
        <v>0</v>
      </c>
      <c r="P56" s="25">
        <f t="shared" ref="P56:P65" si="17">SUM(F56:O56)</f>
        <v>0</v>
      </c>
    </row>
    <row r="57" spans="2:16" x14ac:dyDescent="0.25">
      <c r="B57" s="32"/>
      <c r="C57" s="33" t="s">
        <v>15</v>
      </c>
      <c r="D57" s="36" t="s">
        <v>127</v>
      </c>
      <c r="E57" s="37"/>
      <c r="F57" s="26">
        <v>2129448892.23</v>
      </c>
      <c r="G57" s="26">
        <v>6076811552.8900003</v>
      </c>
      <c r="H57" s="26">
        <v>2799549081</v>
      </c>
      <c r="I57" s="26"/>
      <c r="J57" s="26">
        <v>2148277104.54</v>
      </c>
      <c r="K57" s="26"/>
      <c r="L57" s="26"/>
      <c r="M57" s="26">
        <v>24211591</v>
      </c>
      <c r="N57" s="26"/>
      <c r="O57" s="26"/>
      <c r="P57" s="25">
        <f t="shared" si="17"/>
        <v>13178298221.66</v>
      </c>
    </row>
    <row r="58" spans="2:16" x14ac:dyDescent="0.25">
      <c r="B58" s="32"/>
      <c r="C58" s="33" t="s">
        <v>15</v>
      </c>
      <c r="D58" s="36" t="s">
        <v>101</v>
      </c>
      <c r="E58" s="37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5">
        <f t="shared" si="17"/>
        <v>0</v>
      </c>
    </row>
    <row r="59" spans="2:16" x14ac:dyDescent="0.25">
      <c r="B59" s="32"/>
      <c r="C59" s="33" t="s">
        <v>15</v>
      </c>
      <c r="D59" s="36" t="s">
        <v>102</v>
      </c>
      <c r="E59" s="37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5">
        <f t="shared" si="17"/>
        <v>0</v>
      </c>
    </row>
    <row r="60" spans="2:16" x14ac:dyDescent="0.25">
      <c r="B60" s="32"/>
      <c r="C60" s="33" t="s">
        <v>15</v>
      </c>
      <c r="D60" s="36" t="s">
        <v>103</v>
      </c>
      <c r="E60" s="37"/>
      <c r="F60" s="26"/>
      <c r="G60" s="26">
        <v>28334866</v>
      </c>
      <c r="H60" s="26"/>
      <c r="I60" s="26"/>
      <c r="J60" s="26">
        <v>18642970.800000001</v>
      </c>
      <c r="K60" s="26"/>
      <c r="L60" s="26"/>
      <c r="M60" s="26"/>
      <c r="N60" s="26"/>
      <c r="O60" s="26"/>
      <c r="P60" s="25">
        <f t="shared" si="17"/>
        <v>46977836.799999997</v>
      </c>
    </row>
    <row r="61" spans="2:16" x14ac:dyDescent="0.25">
      <c r="B61" s="32"/>
      <c r="C61" s="33" t="s">
        <v>15</v>
      </c>
      <c r="D61" s="36" t="s">
        <v>123</v>
      </c>
      <c r="E61" s="3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5">
        <f t="shared" si="17"/>
        <v>0</v>
      </c>
    </row>
    <row r="62" spans="2:16" x14ac:dyDescent="0.25">
      <c r="B62" s="32"/>
      <c r="C62" s="33" t="s">
        <v>15</v>
      </c>
      <c r="D62" s="36" t="s">
        <v>104</v>
      </c>
      <c r="E62" s="3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5">
        <f t="shared" si="17"/>
        <v>0</v>
      </c>
    </row>
    <row r="63" spans="2:16" x14ac:dyDescent="0.25">
      <c r="B63" s="32"/>
      <c r="C63" s="33" t="s">
        <v>15</v>
      </c>
      <c r="D63" s="36" t="s">
        <v>8</v>
      </c>
      <c r="E63" s="3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5">
        <f t="shared" si="17"/>
        <v>0</v>
      </c>
    </row>
    <row r="64" spans="2:16" x14ac:dyDescent="0.25">
      <c r="B64" s="32"/>
      <c r="C64" s="33" t="s">
        <v>15</v>
      </c>
      <c r="D64" s="36" t="s">
        <v>125</v>
      </c>
      <c r="E64" s="3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5">
        <f t="shared" si="17"/>
        <v>0</v>
      </c>
    </row>
    <row r="65" spans="2:16" x14ac:dyDescent="0.25">
      <c r="B65" s="32"/>
      <c r="C65" s="33" t="s">
        <v>15</v>
      </c>
      <c r="D65" s="36" t="s">
        <v>126</v>
      </c>
      <c r="E65" s="3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5">
        <f t="shared" si="17"/>
        <v>0</v>
      </c>
    </row>
    <row r="66" spans="2:16" s="48" customFormat="1" x14ac:dyDescent="0.25">
      <c r="B66" s="49" t="s">
        <v>25</v>
      </c>
      <c r="C66" s="50"/>
      <c r="D66" s="50"/>
      <c r="E66" s="51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</row>
    <row r="67" spans="2:16" s="22" customFormat="1" x14ac:dyDescent="0.25">
      <c r="B67" s="29"/>
      <c r="C67" s="28" t="s">
        <v>117</v>
      </c>
      <c r="D67" s="28"/>
      <c r="E67" s="46"/>
      <c r="F67" s="47">
        <f>SUM(F68:F70)</f>
        <v>0</v>
      </c>
      <c r="G67" s="47">
        <f t="shared" ref="G67:O67" si="18">SUM(G68:G70)</f>
        <v>0</v>
      </c>
      <c r="H67" s="47">
        <f t="shared" si="18"/>
        <v>0</v>
      </c>
      <c r="I67" s="47">
        <f t="shared" si="18"/>
        <v>0</v>
      </c>
      <c r="J67" s="47">
        <f t="shared" si="18"/>
        <v>0</v>
      </c>
      <c r="K67" s="47">
        <f t="shared" si="18"/>
        <v>0</v>
      </c>
      <c r="L67" s="47">
        <f t="shared" si="18"/>
        <v>0</v>
      </c>
      <c r="M67" s="47">
        <f t="shared" si="18"/>
        <v>0</v>
      </c>
      <c r="N67" s="47">
        <f t="shared" si="18"/>
        <v>0</v>
      </c>
      <c r="O67" s="47">
        <f t="shared" si="18"/>
        <v>0</v>
      </c>
      <c r="P67" s="25">
        <f t="shared" ref="P67:P73" si="19">SUM(F67:O67)</f>
        <v>0</v>
      </c>
    </row>
    <row r="68" spans="2:16" x14ac:dyDescent="0.25">
      <c r="B68" s="32"/>
      <c r="C68" s="33" t="s">
        <v>15</v>
      </c>
      <c r="D68" s="36" t="s">
        <v>118</v>
      </c>
      <c r="E68" s="3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5">
        <f t="shared" si="19"/>
        <v>0</v>
      </c>
    </row>
    <row r="69" spans="2:16" x14ac:dyDescent="0.25">
      <c r="B69" s="32"/>
      <c r="C69" s="33" t="s">
        <v>15</v>
      </c>
      <c r="D69" s="36" t="s">
        <v>119</v>
      </c>
      <c r="E69" s="3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5">
        <f t="shared" si="19"/>
        <v>0</v>
      </c>
    </row>
    <row r="70" spans="2:16" x14ac:dyDescent="0.25">
      <c r="B70" s="32"/>
      <c r="C70" s="33" t="s">
        <v>15</v>
      </c>
      <c r="D70" s="36" t="s">
        <v>120</v>
      </c>
      <c r="E70" s="3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5">
        <f t="shared" si="19"/>
        <v>0</v>
      </c>
    </row>
    <row r="71" spans="2:16" s="22" customFormat="1" x14ac:dyDescent="0.25">
      <c r="B71" s="29"/>
      <c r="C71" s="28" t="s">
        <v>114</v>
      </c>
      <c r="D71" s="28"/>
      <c r="E71" s="46"/>
      <c r="F71" s="47">
        <f>F72-F73</f>
        <v>-466666.59</v>
      </c>
      <c r="G71" s="47">
        <f t="shared" ref="G71:O71" si="20">G72-G73</f>
        <v>-21211955.120000001</v>
      </c>
      <c r="H71" s="47">
        <f t="shared" si="20"/>
        <v>0</v>
      </c>
      <c r="I71" s="47">
        <f t="shared" si="20"/>
        <v>0</v>
      </c>
      <c r="J71" s="47">
        <f t="shared" si="20"/>
        <v>-399096.29</v>
      </c>
      <c r="K71" s="47">
        <f t="shared" si="20"/>
        <v>0</v>
      </c>
      <c r="L71" s="47">
        <f t="shared" si="20"/>
        <v>0</v>
      </c>
      <c r="M71" s="47">
        <f t="shared" si="20"/>
        <v>0</v>
      </c>
      <c r="N71" s="47">
        <f t="shared" si="20"/>
        <v>0</v>
      </c>
      <c r="O71" s="47">
        <f t="shared" si="20"/>
        <v>0</v>
      </c>
      <c r="P71" s="25">
        <f t="shared" si="19"/>
        <v>-22077718</v>
      </c>
    </row>
    <row r="72" spans="2:16" x14ac:dyDescent="0.25">
      <c r="B72" s="32"/>
      <c r="C72" s="33" t="s">
        <v>15</v>
      </c>
      <c r="D72" s="36" t="s">
        <v>115</v>
      </c>
      <c r="E72" s="3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5">
        <f t="shared" si="19"/>
        <v>0</v>
      </c>
    </row>
    <row r="73" spans="2:16" x14ac:dyDescent="0.25">
      <c r="B73" s="32"/>
      <c r="C73" s="33" t="s">
        <v>14</v>
      </c>
      <c r="D73" s="36" t="s">
        <v>116</v>
      </c>
      <c r="E73" s="37"/>
      <c r="F73" s="26">
        <v>466666.59</v>
      </c>
      <c r="G73" s="26">
        <f>17546666.75+1075379.17+2589909.2</f>
        <v>21211955.120000001</v>
      </c>
      <c r="H73" s="26"/>
      <c r="I73" s="26"/>
      <c r="J73" s="26">
        <v>399096.29</v>
      </c>
      <c r="K73" s="26"/>
      <c r="L73" s="26"/>
      <c r="M73" s="26"/>
      <c r="N73" s="26"/>
      <c r="O73" s="26"/>
      <c r="P73" s="25">
        <f t="shared" si="19"/>
        <v>22077718</v>
      </c>
    </row>
  </sheetData>
  <mergeCells count="19">
    <mergeCell ref="C53:E53"/>
    <mergeCell ref="C32:E32"/>
    <mergeCell ref="C37:E37"/>
    <mergeCell ref="C38:E38"/>
    <mergeCell ref="C44:E44"/>
    <mergeCell ref="C50:E50"/>
    <mergeCell ref="C52:E52"/>
    <mergeCell ref="C31:E31"/>
    <mergeCell ref="B4:E4"/>
    <mergeCell ref="B5:E5"/>
    <mergeCell ref="C6:E6"/>
    <mergeCell ref="D7:E7"/>
    <mergeCell ref="D8:E8"/>
    <mergeCell ref="D9:E9"/>
    <mergeCell ref="D10:E10"/>
    <mergeCell ref="C20:E20"/>
    <mergeCell ref="D21:E21"/>
    <mergeCell ref="D22:E22"/>
    <mergeCell ref="D23:E23"/>
  </mergeCells>
  <conditionalFormatting sqref="F52:G53 I52:I53 H53 J53:O53 K52:O52">
    <cfRule type="cellIs" dxfId="3" priority="4" operator="greaterThan">
      <formula>100</formula>
    </cfRule>
  </conditionalFormatting>
  <conditionalFormatting sqref="H52:H53">
    <cfRule type="cellIs" dxfId="2" priority="3" operator="greaterThan">
      <formula>100</formula>
    </cfRule>
  </conditionalFormatting>
  <conditionalFormatting sqref="J52:J53">
    <cfRule type="cellIs" dxfId="1" priority="2" operator="greaterThan">
      <formula>100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showGridLines="0" workbookViewId="0">
      <selection activeCell="B29" sqref="B29"/>
    </sheetView>
  </sheetViews>
  <sheetFormatPr baseColWidth="10" defaultRowHeight="15" x14ac:dyDescent="0.25"/>
  <cols>
    <col min="2" max="2" width="45.5703125" customWidth="1"/>
    <col min="3" max="3" width="18.5703125" customWidth="1"/>
    <col min="4" max="4" width="15.7109375" customWidth="1"/>
    <col min="5" max="5" width="27.140625" customWidth="1"/>
    <col min="6" max="6" width="14.28515625" customWidth="1"/>
    <col min="7" max="7" width="13.7109375" customWidth="1"/>
    <col min="8" max="8" width="17.42578125" customWidth="1"/>
    <col min="9" max="9" width="19.7109375" customWidth="1"/>
    <col min="12" max="12" width="17.140625" customWidth="1"/>
    <col min="13" max="13" width="15" customWidth="1"/>
    <col min="14" max="14" width="16.28515625" customWidth="1"/>
  </cols>
  <sheetData>
    <row r="1" spans="1:9" ht="28.5" x14ac:dyDescent="0.25">
      <c r="A1" s="1" t="s">
        <v>2</v>
      </c>
      <c r="B1" s="1" t="s">
        <v>29</v>
      </c>
      <c r="C1" s="1"/>
      <c r="D1" s="1"/>
      <c r="E1" s="13" t="s">
        <v>44</v>
      </c>
    </row>
    <row r="2" spans="1:9" ht="42.75" x14ac:dyDescent="0.25">
      <c r="A2" s="1" t="s">
        <v>9</v>
      </c>
      <c r="B2" s="1" t="s">
        <v>200</v>
      </c>
      <c r="C2" s="1"/>
      <c r="D2" s="1"/>
      <c r="E2" s="13" t="s">
        <v>218</v>
      </c>
    </row>
    <row r="3" spans="1:9" x14ac:dyDescent="0.25">
      <c r="A3" s="18"/>
      <c r="B3" s="20"/>
      <c r="C3" s="20"/>
      <c r="D3" s="20"/>
      <c r="E3" s="21"/>
    </row>
    <row r="4" spans="1:9" x14ac:dyDescent="0.25">
      <c r="B4" s="100"/>
    </row>
    <row r="5" spans="1:9" ht="15.75" x14ac:dyDescent="0.25">
      <c r="B5" s="101" t="s">
        <v>202</v>
      </c>
    </row>
    <row r="6" spans="1:9" ht="15.75" x14ac:dyDescent="0.25">
      <c r="B6" s="101"/>
    </row>
    <row r="7" spans="1:9" x14ac:dyDescent="0.25">
      <c r="B7" s="102" t="s">
        <v>203</v>
      </c>
    </row>
    <row r="8" spans="1:9" ht="15.75" x14ac:dyDescent="0.25">
      <c r="B8" s="101"/>
      <c r="C8" t="s">
        <v>228</v>
      </c>
      <c r="I8" s="103"/>
    </row>
    <row r="9" spans="1:9" ht="63" x14ac:dyDescent="0.25">
      <c r="B9" s="113" t="s">
        <v>204</v>
      </c>
      <c r="C9" s="113" t="s">
        <v>205</v>
      </c>
      <c r="D9" s="113" t="s">
        <v>183</v>
      </c>
      <c r="E9" s="113" t="s">
        <v>184</v>
      </c>
      <c r="F9" s="113" t="s">
        <v>185</v>
      </c>
      <c r="G9" s="113" t="s">
        <v>186</v>
      </c>
      <c r="H9" s="113" t="s">
        <v>187</v>
      </c>
      <c r="I9" s="113" t="s">
        <v>188</v>
      </c>
    </row>
    <row r="10" spans="1:9" x14ac:dyDescent="0.25">
      <c r="B10" s="104" t="s">
        <v>46</v>
      </c>
      <c r="C10" s="111"/>
      <c r="D10" s="111"/>
      <c r="E10" s="112"/>
      <c r="F10" s="111"/>
      <c r="G10" s="111"/>
      <c r="H10" s="111"/>
      <c r="I10" s="111"/>
    </row>
    <row r="11" spans="1:9" x14ac:dyDescent="0.25">
      <c r="B11" s="104" t="s">
        <v>206</v>
      </c>
      <c r="C11" s="111"/>
      <c r="D11" s="111"/>
      <c r="E11" s="112"/>
      <c r="F11" s="111"/>
      <c r="G11" s="111"/>
      <c r="H11" s="111"/>
      <c r="I11" s="111"/>
    </row>
    <row r="12" spans="1:9" ht="25.5" x14ac:dyDescent="0.25">
      <c r="B12" s="104" t="s">
        <v>207</v>
      </c>
      <c r="C12" s="111"/>
      <c r="D12" s="111"/>
      <c r="E12" s="112"/>
      <c r="F12" s="111"/>
      <c r="G12" s="111"/>
      <c r="H12" s="111"/>
      <c r="I12" s="111"/>
    </row>
    <row r="13" spans="1:9" x14ac:dyDescent="0.25">
      <c r="B13" s="104" t="s">
        <v>208</v>
      </c>
      <c r="C13" s="111"/>
      <c r="D13" s="111"/>
      <c r="E13" s="112"/>
      <c r="F13" s="111"/>
      <c r="G13" s="111"/>
      <c r="H13" s="111"/>
      <c r="I13" s="111"/>
    </row>
    <row r="14" spans="1:9" ht="25.5" x14ac:dyDescent="0.25">
      <c r="B14" s="104" t="s">
        <v>209</v>
      </c>
      <c r="C14" s="111"/>
      <c r="D14" s="111"/>
      <c r="E14" s="112"/>
      <c r="F14" s="111"/>
      <c r="G14" s="111"/>
      <c r="H14" s="111"/>
      <c r="I14" s="111"/>
    </row>
    <row r="15" spans="1:9" ht="25.5" x14ac:dyDescent="0.25">
      <c r="B15" s="104" t="s">
        <v>210</v>
      </c>
      <c r="C15" s="111"/>
      <c r="D15" s="111"/>
      <c r="E15" s="112"/>
      <c r="F15" s="111"/>
      <c r="G15" s="111"/>
      <c r="H15" s="111"/>
      <c r="I15" s="111"/>
    </row>
    <row r="16" spans="1:9" x14ac:dyDescent="0.25">
      <c r="B16" s="104" t="s">
        <v>48</v>
      </c>
      <c r="C16" s="111"/>
      <c r="D16" s="111"/>
      <c r="E16" s="112"/>
      <c r="F16" s="111"/>
      <c r="G16" s="111"/>
      <c r="H16" s="111"/>
      <c r="I16" s="111"/>
    </row>
    <row r="17" spans="2:9" x14ac:dyDescent="0.25">
      <c r="B17" s="104" t="s">
        <v>49</v>
      </c>
      <c r="C17" s="111"/>
      <c r="D17" s="111"/>
      <c r="E17" s="112"/>
      <c r="F17" s="111"/>
      <c r="G17" s="111"/>
      <c r="H17" s="111"/>
      <c r="I17" s="111"/>
    </row>
    <row r="18" spans="2:9" x14ac:dyDescent="0.25">
      <c r="B18" s="104" t="s">
        <v>50</v>
      </c>
      <c r="C18" s="111"/>
      <c r="D18" s="111"/>
      <c r="E18" s="112"/>
      <c r="F18" s="111"/>
      <c r="G18" s="111"/>
      <c r="H18" s="111"/>
      <c r="I18" s="111"/>
    </row>
    <row r="19" spans="2:9" x14ac:dyDescent="0.25">
      <c r="B19" s="104" t="s">
        <v>211</v>
      </c>
      <c r="C19" s="111"/>
      <c r="D19" s="111"/>
      <c r="E19" s="112"/>
      <c r="F19" s="111"/>
      <c r="G19" s="111"/>
      <c r="H19" s="111"/>
      <c r="I19" s="111"/>
    </row>
    <row r="20" spans="2:9" x14ac:dyDescent="0.25">
      <c r="B20" s="104" t="s">
        <v>52</v>
      </c>
      <c r="C20" s="111"/>
      <c r="D20" s="111"/>
      <c r="E20" s="112"/>
      <c r="F20" s="111"/>
      <c r="G20" s="111"/>
      <c r="H20" s="111"/>
      <c r="I20" s="111"/>
    </row>
    <row r="21" spans="2:9" x14ac:dyDescent="0.25">
      <c r="B21" s="104" t="s">
        <v>53</v>
      </c>
      <c r="C21" s="111"/>
      <c r="D21" s="111"/>
      <c r="E21" s="112"/>
      <c r="F21" s="111"/>
      <c r="G21" s="111"/>
      <c r="H21" s="111"/>
      <c r="I21" s="111"/>
    </row>
    <row r="22" spans="2:9" x14ac:dyDescent="0.25">
      <c r="B22" s="104" t="s">
        <v>212</v>
      </c>
      <c r="C22" s="111"/>
      <c r="D22" s="111"/>
      <c r="E22" s="112"/>
      <c r="F22" s="111"/>
      <c r="G22" s="111"/>
      <c r="H22" s="111"/>
      <c r="I22" s="111"/>
    </row>
    <row r="23" spans="2:9" ht="25.5" x14ac:dyDescent="0.25">
      <c r="B23" s="104" t="s">
        <v>54</v>
      </c>
      <c r="C23" s="111"/>
      <c r="D23" s="111"/>
      <c r="E23" s="112"/>
      <c r="F23" s="111"/>
      <c r="G23" s="111"/>
      <c r="H23" s="111"/>
      <c r="I23" s="111"/>
    </row>
    <row r="24" spans="2:9" ht="25.5" x14ac:dyDescent="0.25">
      <c r="B24" s="104" t="s">
        <v>55</v>
      </c>
      <c r="C24" s="111"/>
      <c r="D24" s="111"/>
      <c r="E24" s="112"/>
      <c r="F24" s="111"/>
      <c r="G24" s="111"/>
      <c r="H24" s="111"/>
      <c r="I24" s="111"/>
    </row>
    <row r="25" spans="2:9" x14ac:dyDescent="0.25">
      <c r="B25" s="104" t="s">
        <v>56</v>
      </c>
      <c r="C25" s="111"/>
      <c r="D25" s="111"/>
      <c r="E25" s="112"/>
      <c r="F25" s="111"/>
      <c r="G25" s="111"/>
      <c r="H25" s="111"/>
      <c r="I25" s="111"/>
    </row>
    <row r="26" spans="2:9" x14ac:dyDescent="0.25">
      <c r="B26" s="104" t="s">
        <v>213</v>
      </c>
      <c r="C26" s="111"/>
      <c r="D26" s="111"/>
      <c r="E26" s="112"/>
      <c r="F26" s="111"/>
      <c r="G26" s="111"/>
      <c r="H26" s="111"/>
      <c r="I26" s="111"/>
    </row>
    <row r="27" spans="2:9" x14ac:dyDescent="0.25">
      <c r="B27" s="105"/>
    </row>
    <row r="28" spans="2:9" ht="15.75" x14ac:dyDescent="0.25">
      <c r="B28" s="106" t="s">
        <v>214</v>
      </c>
    </row>
    <row r="29" spans="2:9" ht="15.75" x14ac:dyDescent="0.25">
      <c r="B29" s="101"/>
    </row>
    <row r="30" spans="2:9" x14ac:dyDescent="0.25">
      <c r="B30" s="102" t="s">
        <v>215</v>
      </c>
    </row>
    <row r="31" spans="2:9" x14ac:dyDescent="0.25">
      <c r="B31" s="99"/>
      <c r="C31" t="s">
        <v>228</v>
      </c>
      <c r="I31" s="103"/>
    </row>
    <row r="32" spans="2:9" s="114" customFormat="1" ht="52.5" customHeight="1" x14ac:dyDescent="0.25">
      <c r="B32" s="113" t="s">
        <v>204</v>
      </c>
      <c r="C32" s="113" t="s">
        <v>205</v>
      </c>
      <c r="D32" s="113" t="s">
        <v>191</v>
      </c>
      <c r="E32" s="113" t="s">
        <v>184</v>
      </c>
      <c r="F32" s="113" t="s">
        <v>185</v>
      </c>
      <c r="G32" s="113" t="s">
        <v>186</v>
      </c>
      <c r="H32" s="113" t="s">
        <v>192</v>
      </c>
      <c r="I32" s="113" t="s">
        <v>193</v>
      </c>
    </row>
    <row r="33" spans="2:9" x14ac:dyDescent="0.25">
      <c r="B33" s="104" t="s">
        <v>46</v>
      </c>
      <c r="C33" s="111"/>
      <c r="D33" s="111"/>
      <c r="E33" s="112"/>
      <c r="F33" s="111"/>
      <c r="G33" s="111"/>
      <c r="H33" s="111"/>
      <c r="I33" s="111"/>
    </row>
    <row r="34" spans="2:9" x14ac:dyDescent="0.25">
      <c r="B34" s="104" t="s">
        <v>206</v>
      </c>
      <c r="C34" s="111"/>
      <c r="D34" s="111"/>
      <c r="E34" s="112"/>
      <c r="F34" s="111"/>
      <c r="G34" s="111"/>
      <c r="H34" s="111"/>
      <c r="I34" s="111"/>
    </row>
    <row r="35" spans="2:9" ht="25.5" x14ac:dyDescent="0.25">
      <c r="B35" s="104" t="s">
        <v>207</v>
      </c>
      <c r="C35" s="111"/>
      <c r="D35" s="111"/>
      <c r="E35" s="112"/>
      <c r="F35" s="111"/>
      <c r="G35" s="111"/>
      <c r="H35" s="111"/>
      <c r="I35" s="111"/>
    </row>
    <row r="36" spans="2:9" x14ac:dyDescent="0.25">
      <c r="B36" s="104" t="s">
        <v>208</v>
      </c>
      <c r="C36" s="111"/>
      <c r="D36" s="111"/>
      <c r="E36" s="112"/>
      <c r="F36" s="111"/>
      <c r="G36" s="111"/>
      <c r="H36" s="111"/>
      <c r="I36" s="111"/>
    </row>
    <row r="37" spans="2:9" ht="25.5" x14ac:dyDescent="0.25">
      <c r="B37" s="104" t="s">
        <v>209</v>
      </c>
      <c r="C37" s="111"/>
      <c r="D37" s="111"/>
      <c r="E37" s="112"/>
      <c r="F37" s="111"/>
      <c r="G37" s="111"/>
      <c r="H37" s="111"/>
      <c r="I37" s="111"/>
    </row>
    <row r="38" spans="2:9" ht="25.5" x14ac:dyDescent="0.25">
      <c r="B38" s="104" t="s">
        <v>210</v>
      </c>
      <c r="C38" s="111"/>
      <c r="D38" s="111"/>
      <c r="E38" s="112"/>
      <c r="F38" s="111"/>
      <c r="G38" s="111"/>
      <c r="H38" s="111"/>
      <c r="I38" s="111"/>
    </row>
    <row r="39" spans="2:9" x14ac:dyDescent="0.25">
      <c r="B39" s="104" t="s">
        <v>48</v>
      </c>
      <c r="C39" s="111"/>
      <c r="D39" s="111"/>
      <c r="E39" s="112"/>
      <c r="F39" s="111"/>
      <c r="G39" s="111"/>
      <c r="H39" s="111"/>
      <c r="I39" s="111"/>
    </row>
    <row r="40" spans="2:9" x14ac:dyDescent="0.25">
      <c r="B40" s="104" t="s">
        <v>49</v>
      </c>
      <c r="C40" s="111"/>
      <c r="D40" s="111"/>
      <c r="E40" s="112"/>
      <c r="F40" s="111"/>
      <c r="G40" s="111"/>
      <c r="H40" s="111"/>
      <c r="I40" s="111"/>
    </row>
    <row r="41" spans="2:9" x14ac:dyDescent="0.25">
      <c r="B41" s="104" t="s">
        <v>50</v>
      </c>
      <c r="C41" s="111"/>
      <c r="D41" s="111"/>
      <c r="E41" s="112"/>
      <c r="F41" s="111"/>
      <c r="G41" s="111"/>
      <c r="H41" s="111"/>
      <c r="I41" s="111"/>
    </row>
    <row r="42" spans="2:9" x14ac:dyDescent="0.25">
      <c r="B42" s="104" t="s">
        <v>211</v>
      </c>
      <c r="C42" s="111"/>
      <c r="D42" s="111"/>
      <c r="E42" s="112"/>
      <c r="F42" s="111"/>
      <c r="G42" s="111"/>
      <c r="H42" s="111"/>
      <c r="I42" s="111"/>
    </row>
    <row r="43" spans="2:9" x14ac:dyDescent="0.25">
      <c r="B43" s="104" t="s">
        <v>52</v>
      </c>
      <c r="C43" s="111"/>
      <c r="D43" s="111"/>
      <c r="E43" s="112"/>
      <c r="F43" s="111"/>
      <c r="G43" s="111"/>
      <c r="H43" s="111"/>
      <c r="I43" s="111"/>
    </row>
    <row r="44" spans="2:9" x14ac:dyDescent="0.25">
      <c r="B44" s="104" t="s">
        <v>53</v>
      </c>
      <c r="C44" s="111"/>
      <c r="D44" s="111"/>
      <c r="E44" s="112"/>
      <c r="F44" s="111"/>
      <c r="G44" s="111"/>
      <c r="H44" s="111"/>
      <c r="I44" s="111"/>
    </row>
    <row r="45" spans="2:9" x14ac:dyDescent="0.25">
      <c r="B45" s="104" t="s">
        <v>212</v>
      </c>
      <c r="C45" s="111"/>
      <c r="D45" s="111"/>
      <c r="E45" s="112"/>
      <c r="F45" s="111"/>
      <c r="G45" s="111"/>
      <c r="H45" s="111"/>
      <c r="I45" s="111"/>
    </row>
    <row r="46" spans="2:9" ht="25.5" x14ac:dyDescent="0.25">
      <c r="B46" s="104" t="s">
        <v>54</v>
      </c>
      <c r="C46" s="111"/>
      <c r="D46" s="111"/>
      <c r="E46" s="112"/>
      <c r="F46" s="111"/>
      <c r="G46" s="111"/>
      <c r="H46" s="111"/>
      <c r="I46" s="111"/>
    </row>
    <row r="47" spans="2:9" ht="25.5" x14ac:dyDescent="0.25">
      <c r="B47" s="104" t="s">
        <v>55</v>
      </c>
      <c r="C47" s="111"/>
      <c r="D47" s="111"/>
      <c r="E47" s="112"/>
      <c r="F47" s="111"/>
      <c r="G47" s="111"/>
      <c r="H47" s="111"/>
      <c r="I47" s="111"/>
    </row>
    <row r="48" spans="2:9" x14ac:dyDescent="0.25">
      <c r="B48" s="104" t="s">
        <v>56</v>
      </c>
      <c r="C48" s="111"/>
      <c r="D48" s="111"/>
      <c r="E48" s="112"/>
      <c r="F48" s="111"/>
      <c r="G48" s="111"/>
      <c r="H48" s="111"/>
      <c r="I48" s="111"/>
    </row>
    <row r="49" spans="2:9" x14ac:dyDescent="0.25">
      <c r="B49" s="104" t="s">
        <v>213</v>
      </c>
      <c r="C49" s="111"/>
      <c r="D49" s="111"/>
      <c r="E49" s="112"/>
      <c r="F49" s="111"/>
      <c r="G49" s="111"/>
      <c r="H49" s="111"/>
      <c r="I49" s="111"/>
    </row>
    <row r="50" spans="2:9" x14ac:dyDescent="0.25">
      <c r="B50" s="105"/>
    </row>
    <row r="51" spans="2:9" ht="17.25" customHeight="1" x14ac:dyDescent="0.25">
      <c r="B51" s="101" t="s">
        <v>194</v>
      </c>
      <c r="G51" s="103"/>
    </row>
    <row r="52" spans="2:9" ht="17.25" customHeight="1" x14ac:dyDescent="0.25">
      <c r="B52" s="101"/>
    </row>
    <row r="53" spans="2:9" x14ac:dyDescent="0.25">
      <c r="B53" s="102" t="s">
        <v>216</v>
      </c>
    </row>
    <row r="54" spans="2:9" ht="15.75" x14ac:dyDescent="0.25">
      <c r="B54" s="101"/>
      <c r="C54" t="s">
        <v>228</v>
      </c>
      <c r="I54" s="103"/>
    </row>
    <row r="55" spans="2:9" ht="63" x14ac:dyDescent="0.25">
      <c r="B55" s="113" t="s">
        <v>204</v>
      </c>
      <c r="C55" s="113" t="s">
        <v>205</v>
      </c>
      <c r="D55" s="113" t="s">
        <v>183</v>
      </c>
      <c r="E55" s="113" t="s">
        <v>184</v>
      </c>
      <c r="F55" s="113" t="s">
        <v>185</v>
      </c>
      <c r="G55" s="113" t="s">
        <v>186</v>
      </c>
      <c r="H55" s="113" t="s">
        <v>217</v>
      </c>
      <c r="I55" s="113" t="s">
        <v>196</v>
      </c>
    </row>
    <row r="56" spans="2:9" x14ac:dyDescent="0.25">
      <c r="B56" s="104" t="s">
        <v>46</v>
      </c>
      <c r="C56" s="111"/>
      <c r="D56" s="111"/>
      <c r="E56" s="112"/>
      <c r="F56" s="111"/>
      <c r="G56" s="111"/>
      <c r="H56" s="111"/>
      <c r="I56" s="111"/>
    </row>
    <row r="57" spans="2:9" x14ac:dyDescent="0.25">
      <c r="B57" s="104" t="s">
        <v>206</v>
      </c>
      <c r="C57" s="111"/>
      <c r="D57" s="111"/>
      <c r="E57" s="112"/>
      <c r="F57" s="111"/>
      <c r="G57" s="111"/>
      <c r="H57" s="111"/>
      <c r="I57" s="111"/>
    </row>
    <row r="58" spans="2:9" ht="25.5" x14ac:dyDescent="0.25">
      <c r="B58" s="104" t="s">
        <v>207</v>
      </c>
      <c r="C58" s="111"/>
      <c r="D58" s="111"/>
      <c r="E58" s="112"/>
      <c r="F58" s="111"/>
      <c r="G58" s="111"/>
      <c r="H58" s="111"/>
      <c r="I58" s="111"/>
    </row>
    <row r="59" spans="2:9" x14ac:dyDescent="0.25">
      <c r="B59" s="104" t="s">
        <v>208</v>
      </c>
      <c r="C59" s="111"/>
      <c r="D59" s="111"/>
      <c r="E59" s="112"/>
      <c r="F59" s="111"/>
      <c r="G59" s="111"/>
      <c r="H59" s="111"/>
      <c r="I59" s="111"/>
    </row>
    <row r="60" spans="2:9" ht="25.5" x14ac:dyDescent="0.25">
      <c r="B60" s="104" t="s">
        <v>209</v>
      </c>
      <c r="C60" s="111"/>
      <c r="D60" s="111"/>
      <c r="E60" s="112"/>
      <c r="F60" s="111"/>
      <c r="G60" s="111"/>
      <c r="H60" s="111"/>
      <c r="I60" s="111"/>
    </row>
    <row r="61" spans="2:9" ht="25.5" x14ac:dyDescent="0.25">
      <c r="B61" s="104" t="s">
        <v>210</v>
      </c>
      <c r="C61" s="111"/>
      <c r="D61" s="111"/>
      <c r="E61" s="112"/>
      <c r="F61" s="111"/>
      <c r="G61" s="111"/>
      <c r="H61" s="111"/>
      <c r="I61" s="111"/>
    </row>
    <row r="62" spans="2:9" x14ac:dyDescent="0.25">
      <c r="B62" s="104" t="s">
        <v>48</v>
      </c>
      <c r="C62" s="111"/>
      <c r="D62" s="111"/>
      <c r="E62" s="112"/>
      <c r="F62" s="111"/>
      <c r="G62" s="111"/>
      <c r="H62" s="111"/>
      <c r="I62" s="111"/>
    </row>
    <row r="63" spans="2:9" x14ac:dyDescent="0.25">
      <c r="B63" s="104" t="s">
        <v>49</v>
      </c>
      <c r="C63" s="111"/>
      <c r="D63" s="111"/>
      <c r="E63" s="112"/>
      <c r="F63" s="111"/>
      <c r="G63" s="111"/>
      <c r="H63" s="111"/>
      <c r="I63" s="111"/>
    </row>
    <row r="64" spans="2:9" x14ac:dyDescent="0.25">
      <c r="B64" s="104" t="s">
        <v>50</v>
      </c>
      <c r="C64" s="111"/>
      <c r="D64" s="111"/>
      <c r="E64" s="112"/>
      <c r="F64" s="111"/>
      <c r="G64" s="111"/>
      <c r="H64" s="111"/>
      <c r="I64" s="111"/>
    </row>
    <row r="65" spans="2:9" x14ac:dyDescent="0.25">
      <c r="B65" s="104" t="s">
        <v>211</v>
      </c>
      <c r="C65" s="111"/>
      <c r="D65" s="111"/>
      <c r="E65" s="112"/>
      <c r="F65" s="111"/>
      <c r="G65" s="111"/>
      <c r="H65" s="111"/>
      <c r="I65" s="111"/>
    </row>
    <row r="66" spans="2:9" x14ac:dyDescent="0.25">
      <c r="B66" s="104" t="s">
        <v>52</v>
      </c>
      <c r="C66" s="111"/>
      <c r="D66" s="111"/>
      <c r="E66" s="112"/>
      <c r="F66" s="111"/>
      <c r="G66" s="111"/>
      <c r="H66" s="111"/>
      <c r="I66" s="111"/>
    </row>
    <row r="67" spans="2:9" x14ac:dyDescent="0.25">
      <c r="B67" s="104" t="s">
        <v>53</v>
      </c>
      <c r="C67" s="111"/>
      <c r="D67" s="111"/>
      <c r="E67" s="112"/>
      <c r="F67" s="111"/>
      <c r="G67" s="111"/>
      <c r="H67" s="111"/>
      <c r="I67" s="111"/>
    </row>
    <row r="68" spans="2:9" x14ac:dyDescent="0.25">
      <c r="B68" s="104" t="s">
        <v>212</v>
      </c>
      <c r="C68" s="111"/>
      <c r="D68" s="111"/>
      <c r="E68" s="112"/>
      <c r="F68" s="111"/>
      <c r="G68" s="111"/>
      <c r="H68" s="111"/>
      <c r="I68" s="111"/>
    </row>
    <row r="69" spans="2:9" ht="25.5" x14ac:dyDescent="0.25">
      <c r="B69" s="104" t="s">
        <v>54</v>
      </c>
      <c r="C69" s="111"/>
      <c r="D69" s="111"/>
      <c r="E69" s="112"/>
      <c r="F69" s="111"/>
      <c r="G69" s="111"/>
      <c r="H69" s="111"/>
      <c r="I69" s="111"/>
    </row>
    <row r="70" spans="2:9" ht="25.5" x14ac:dyDescent="0.25">
      <c r="B70" s="104" t="s">
        <v>55</v>
      </c>
      <c r="C70" s="111"/>
      <c r="D70" s="111"/>
      <c r="E70" s="112"/>
      <c r="F70" s="111"/>
      <c r="G70" s="111"/>
      <c r="H70" s="111"/>
      <c r="I70" s="111"/>
    </row>
    <row r="71" spans="2:9" x14ac:dyDescent="0.25">
      <c r="B71" s="104" t="s">
        <v>56</v>
      </c>
      <c r="C71" s="111"/>
      <c r="D71" s="111"/>
      <c r="E71" s="112"/>
      <c r="F71" s="111"/>
      <c r="G71" s="111"/>
      <c r="H71" s="111"/>
      <c r="I71" s="111"/>
    </row>
    <row r="72" spans="2:9" x14ac:dyDescent="0.25">
      <c r="B72" s="104" t="s">
        <v>213</v>
      </c>
      <c r="C72" s="111"/>
      <c r="D72" s="111"/>
      <c r="E72" s="112"/>
      <c r="F72" s="111"/>
      <c r="G72" s="111"/>
      <c r="H72" s="111"/>
      <c r="I72" s="111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Lista!$A$1:$A$4</xm:f>
          </x14:formula1>
          <xm:sqref>E10:E26 E33:E49 E56:E72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67"/>
  <sheetViews>
    <sheetView showGridLines="0" zoomScale="90" zoomScaleNormal="90" workbookViewId="0">
      <pane xSplit="5" ySplit="5" topLeftCell="F51" activePane="bottomRight" state="frozen"/>
      <selection pane="topRight" activeCell="G1" sqref="G1"/>
      <selection pane="bottomLeft" activeCell="A6" sqref="A6"/>
      <selection pane="bottomRight" activeCell="I75" sqref="I75"/>
    </sheetView>
  </sheetViews>
  <sheetFormatPr baseColWidth="10" defaultRowHeight="15" x14ac:dyDescent="0.25"/>
  <cols>
    <col min="1" max="1" width="7.28515625" style="20" bestFit="1" customWidth="1"/>
    <col min="2" max="4" width="2.7109375" style="20" customWidth="1"/>
    <col min="5" max="5" width="40.7109375" style="21" customWidth="1"/>
    <col min="6" max="6" width="19.140625" style="27" customWidth="1"/>
    <col min="7" max="7" width="20.7109375" style="27" customWidth="1"/>
    <col min="8" max="8" width="17.28515625" style="27" hidden="1" customWidth="1"/>
    <col min="9" max="9" width="18.7109375" style="27" customWidth="1"/>
    <col min="10" max="16384" width="11.42578125" style="20"/>
  </cols>
  <sheetData>
    <row r="1" spans="1:9" s="1" customFormat="1" ht="14.25" x14ac:dyDescent="0.25">
      <c r="A1" s="1" t="s">
        <v>2</v>
      </c>
      <c r="B1" s="1" t="s">
        <v>29</v>
      </c>
      <c r="E1" s="13" t="s">
        <v>44</v>
      </c>
      <c r="F1" s="23"/>
      <c r="G1" s="23"/>
      <c r="H1" s="23"/>
      <c r="I1" s="23"/>
    </row>
    <row r="2" spans="1:9" s="1" customFormat="1" ht="14.25" x14ac:dyDescent="0.25">
      <c r="A2" s="1" t="s">
        <v>9</v>
      </c>
      <c r="B2" s="1" t="s">
        <v>135</v>
      </c>
      <c r="E2" s="13" t="s">
        <v>124</v>
      </c>
      <c r="F2" s="23"/>
      <c r="G2" s="23"/>
      <c r="H2" s="23"/>
      <c r="I2" s="23"/>
    </row>
    <row r="3" spans="1:9" s="18" customFormat="1" x14ac:dyDescent="0.25">
      <c r="B3" s="20"/>
      <c r="C3" s="20"/>
      <c r="D3" s="20"/>
      <c r="E3" s="21"/>
      <c r="F3" s="24" t="s">
        <v>228</v>
      </c>
      <c r="G3" s="24"/>
      <c r="H3" s="24"/>
      <c r="I3" s="24"/>
    </row>
    <row r="4" spans="1:9" s="19" customFormat="1" ht="27" x14ac:dyDescent="0.25">
      <c r="B4" s="134" t="s">
        <v>26</v>
      </c>
      <c r="C4" s="134"/>
      <c r="D4" s="134"/>
      <c r="E4" s="134"/>
      <c r="F4" s="58" t="s">
        <v>45</v>
      </c>
      <c r="G4" s="59" t="s">
        <v>47</v>
      </c>
      <c r="H4" s="59" t="s">
        <v>260</v>
      </c>
      <c r="I4" s="58" t="s">
        <v>10</v>
      </c>
    </row>
    <row r="5" spans="1:9" s="22" customFormat="1" x14ac:dyDescent="0.25">
      <c r="B5" s="135" t="s">
        <v>167</v>
      </c>
      <c r="C5" s="132"/>
      <c r="D5" s="132"/>
      <c r="E5" s="133"/>
      <c r="F5" s="31">
        <v>5145220000</v>
      </c>
      <c r="G5" s="31">
        <v>31128343513</v>
      </c>
      <c r="H5" s="31">
        <v>7291779777</v>
      </c>
      <c r="I5" s="25">
        <f t="shared" ref="I5:I34" si="0">SUM(F5:H5)</f>
        <v>43565343290</v>
      </c>
    </row>
    <row r="6" spans="1:9" s="22" customFormat="1" x14ac:dyDescent="0.25">
      <c r="B6" s="29" t="s">
        <v>15</v>
      </c>
      <c r="C6" s="132" t="s">
        <v>11</v>
      </c>
      <c r="D6" s="132"/>
      <c r="E6" s="133"/>
      <c r="F6" s="25">
        <f>SUM(F7:F11)</f>
        <v>0</v>
      </c>
      <c r="G6" s="25">
        <f t="shared" ref="G6:H6" si="1">SUM(G7:G11)</f>
        <v>0</v>
      </c>
      <c r="H6" s="25">
        <f t="shared" si="1"/>
        <v>0</v>
      </c>
      <c r="I6" s="25">
        <f t="shared" si="0"/>
        <v>0</v>
      </c>
    </row>
    <row r="7" spans="1:9" s="40" customFormat="1" x14ac:dyDescent="0.25">
      <c r="B7" s="41"/>
      <c r="C7" s="42"/>
      <c r="D7" s="136" t="s">
        <v>106</v>
      </c>
      <c r="E7" s="137"/>
      <c r="F7" s="43">
        <v>0</v>
      </c>
      <c r="G7" s="43">
        <v>0</v>
      </c>
      <c r="H7" s="43">
        <v>0</v>
      </c>
      <c r="I7" s="30">
        <f t="shared" si="0"/>
        <v>0</v>
      </c>
    </row>
    <row r="8" spans="1:9" s="40" customFormat="1" x14ac:dyDescent="0.25">
      <c r="B8" s="41"/>
      <c r="C8" s="42"/>
      <c r="D8" s="136" t="s">
        <v>129</v>
      </c>
      <c r="E8" s="137"/>
      <c r="F8" s="43">
        <v>0</v>
      </c>
      <c r="G8" s="43">
        <v>0</v>
      </c>
      <c r="H8" s="43">
        <v>0</v>
      </c>
      <c r="I8" s="30">
        <f t="shared" si="0"/>
        <v>0</v>
      </c>
    </row>
    <row r="9" spans="1:9" s="40" customFormat="1" x14ac:dyDescent="0.25">
      <c r="B9" s="41"/>
      <c r="C9" s="42"/>
      <c r="D9" s="136" t="s">
        <v>107</v>
      </c>
      <c r="E9" s="137"/>
      <c r="F9" s="43">
        <v>0</v>
      </c>
      <c r="G9" s="43">
        <v>0</v>
      </c>
      <c r="H9" s="43">
        <v>0</v>
      </c>
      <c r="I9" s="30">
        <f t="shared" si="0"/>
        <v>0</v>
      </c>
    </row>
    <row r="10" spans="1:9" s="40" customFormat="1" x14ac:dyDescent="0.25">
      <c r="B10" s="41"/>
      <c r="C10" s="42"/>
      <c r="D10" s="136" t="s">
        <v>110</v>
      </c>
      <c r="E10" s="137"/>
      <c r="F10" s="43">
        <v>0</v>
      </c>
      <c r="G10" s="43">
        <v>0</v>
      </c>
      <c r="H10" s="43">
        <v>0</v>
      </c>
      <c r="I10" s="30">
        <f t="shared" si="0"/>
        <v>0</v>
      </c>
    </row>
    <row r="11" spans="1:9" s="40" customFormat="1" x14ac:dyDescent="0.25">
      <c r="B11" s="41"/>
      <c r="C11" s="42"/>
      <c r="D11" s="42" t="s">
        <v>171</v>
      </c>
      <c r="E11" s="44"/>
      <c r="F11" s="45">
        <f>SUM(F12:F17)</f>
        <v>0</v>
      </c>
      <c r="G11" s="45">
        <f t="shared" ref="G11:H11" si="2">SUM(G12:G17)</f>
        <v>0</v>
      </c>
      <c r="H11" s="45">
        <f t="shared" si="2"/>
        <v>0</v>
      </c>
      <c r="I11" s="30">
        <f t="shared" si="0"/>
        <v>0</v>
      </c>
    </row>
    <row r="12" spans="1:9" s="40" customFormat="1" ht="25.5" x14ac:dyDescent="0.25">
      <c r="B12" s="41"/>
      <c r="C12" s="42"/>
      <c r="D12" s="42"/>
      <c r="E12" s="108" t="s">
        <v>219</v>
      </c>
      <c r="F12" s="43"/>
      <c r="G12" s="43"/>
      <c r="H12" s="43"/>
      <c r="I12" s="30">
        <f t="shared" si="0"/>
        <v>0</v>
      </c>
    </row>
    <row r="13" spans="1:9" s="40" customFormat="1" ht="25.5" x14ac:dyDescent="0.25">
      <c r="B13" s="41"/>
      <c r="C13" s="42"/>
      <c r="D13" s="42"/>
      <c r="E13" s="108" t="s">
        <v>220</v>
      </c>
      <c r="F13" s="43"/>
      <c r="G13" s="43"/>
      <c r="H13" s="43"/>
      <c r="I13" s="30">
        <f t="shared" si="0"/>
        <v>0</v>
      </c>
    </row>
    <row r="14" spans="1:9" s="40" customFormat="1" x14ac:dyDescent="0.25">
      <c r="B14" s="41"/>
      <c r="C14" s="42"/>
      <c r="D14" s="42"/>
      <c r="E14" s="110" t="s">
        <v>225</v>
      </c>
      <c r="F14" s="43"/>
      <c r="G14" s="43"/>
      <c r="H14" s="43"/>
      <c r="I14" s="30">
        <f t="shared" si="0"/>
        <v>0</v>
      </c>
    </row>
    <row r="15" spans="1:9" s="40" customFormat="1" x14ac:dyDescent="0.25">
      <c r="B15" s="41"/>
      <c r="C15" s="42"/>
      <c r="D15" s="42"/>
      <c r="E15" s="110" t="s">
        <v>226</v>
      </c>
      <c r="F15" s="43"/>
      <c r="G15" s="43"/>
      <c r="H15" s="43"/>
      <c r="I15" s="30">
        <f t="shared" si="0"/>
        <v>0</v>
      </c>
    </row>
    <row r="16" spans="1:9" s="40" customFormat="1" ht="25.5" x14ac:dyDescent="0.25">
      <c r="B16" s="41"/>
      <c r="C16" s="42"/>
      <c r="D16" s="42"/>
      <c r="E16" s="108" t="s">
        <v>221</v>
      </c>
      <c r="F16" s="43"/>
      <c r="G16" s="43"/>
      <c r="H16" s="43"/>
      <c r="I16" s="30">
        <f t="shared" si="0"/>
        <v>0</v>
      </c>
    </row>
    <row r="17" spans="2:9" s="40" customFormat="1" x14ac:dyDescent="0.25">
      <c r="B17" s="41"/>
      <c r="C17" s="42"/>
      <c r="D17" s="42"/>
      <c r="E17" s="44" t="s">
        <v>108</v>
      </c>
      <c r="F17" s="43"/>
      <c r="G17" s="43"/>
      <c r="H17" s="43"/>
      <c r="I17" s="30">
        <f t="shared" si="0"/>
        <v>0</v>
      </c>
    </row>
    <row r="18" spans="2:9" s="22" customFormat="1" x14ac:dyDescent="0.25">
      <c r="B18" s="29" t="s">
        <v>14</v>
      </c>
      <c r="C18" s="132" t="s">
        <v>12</v>
      </c>
      <c r="D18" s="132"/>
      <c r="E18" s="133"/>
      <c r="F18" s="25">
        <f>SUM(F19:F22)</f>
        <v>0</v>
      </c>
      <c r="G18" s="25">
        <f t="shared" ref="G18:H18" si="3">SUM(G19:G22)</f>
        <v>0</v>
      </c>
      <c r="H18" s="25">
        <f t="shared" si="3"/>
        <v>0</v>
      </c>
      <c r="I18" s="25">
        <f t="shared" si="0"/>
        <v>0</v>
      </c>
    </row>
    <row r="19" spans="2:9" s="40" customFormat="1" x14ac:dyDescent="0.25">
      <c r="B19" s="41"/>
      <c r="C19" s="42"/>
      <c r="D19" s="136" t="s">
        <v>128</v>
      </c>
      <c r="E19" s="137"/>
      <c r="F19" s="43"/>
      <c r="G19" s="43"/>
      <c r="H19" s="43"/>
      <c r="I19" s="30">
        <f t="shared" si="0"/>
        <v>0</v>
      </c>
    </row>
    <row r="20" spans="2:9" s="40" customFormat="1" x14ac:dyDescent="0.25">
      <c r="B20" s="41"/>
      <c r="C20" s="42"/>
      <c r="D20" s="136" t="s">
        <v>109</v>
      </c>
      <c r="E20" s="137"/>
      <c r="F20" s="43"/>
      <c r="G20" s="43"/>
      <c r="H20" s="43"/>
      <c r="I20" s="30">
        <f t="shared" si="0"/>
        <v>0</v>
      </c>
    </row>
    <row r="21" spans="2:9" s="40" customFormat="1" x14ac:dyDescent="0.25">
      <c r="B21" s="41"/>
      <c r="C21" s="42"/>
      <c r="D21" s="136" t="s">
        <v>110</v>
      </c>
      <c r="E21" s="137"/>
      <c r="F21" s="43"/>
      <c r="G21" s="43"/>
      <c r="H21" s="43"/>
      <c r="I21" s="30">
        <f t="shared" si="0"/>
        <v>0</v>
      </c>
    </row>
    <row r="22" spans="2:9" s="40" customFormat="1" x14ac:dyDescent="0.25">
      <c r="B22" s="41"/>
      <c r="C22" s="42"/>
      <c r="D22" s="42" t="s">
        <v>113</v>
      </c>
      <c r="E22" s="44"/>
      <c r="F22" s="45">
        <f t="shared" ref="F22:H22" si="4">SUM(F23:F27)</f>
        <v>0</v>
      </c>
      <c r="G22" s="45">
        <f t="shared" si="4"/>
        <v>0</v>
      </c>
      <c r="H22" s="45">
        <f t="shared" si="4"/>
        <v>0</v>
      </c>
      <c r="I22" s="30">
        <f t="shared" si="0"/>
        <v>0</v>
      </c>
    </row>
    <row r="23" spans="2:9" s="40" customFormat="1" ht="25.5" x14ac:dyDescent="0.25">
      <c r="B23" s="41"/>
      <c r="C23" s="42"/>
      <c r="D23" s="42"/>
      <c r="E23" s="108" t="s">
        <v>222</v>
      </c>
      <c r="F23" s="43"/>
      <c r="G23" s="43"/>
      <c r="H23" s="43"/>
      <c r="I23" s="30">
        <f t="shared" si="0"/>
        <v>0</v>
      </c>
    </row>
    <row r="24" spans="2:9" s="40" customFormat="1" ht="25.5" x14ac:dyDescent="0.25">
      <c r="B24" s="41"/>
      <c r="C24" s="42"/>
      <c r="D24" s="42"/>
      <c r="E24" s="108" t="s">
        <v>223</v>
      </c>
      <c r="F24" s="43"/>
      <c r="G24" s="43"/>
      <c r="H24" s="43"/>
      <c r="I24" s="30">
        <f t="shared" si="0"/>
        <v>0</v>
      </c>
    </row>
    <row r="25" spans="2:9" s="40" customFormat="1" x14ac:dyDescent="0.25">
      <c r="B25" s="41"/>
      <c r="C25" s="42"/>
      <c r="D25" s="42"/>
      <c r="E25" s="110" t="s">
        <v>227</v>
      </c>
      <c r="F25" s="43"/>
      <c r="G25" s="43"/>
      <c r="H25" s="43"/>
      <c r="I25" s="30">
        <f t="shared" si="0"/>
        <v>0</v>
      </c>
    </row>
    <row r="26" spans="2:9" s="40" customFormat="1" ht="25.5" x14ac:dyDescent="0.25">
      <c r="B26" s="41"/>
      <c r="C26" s="42"/>
      <c r="D26" s="42"/>
      <c r="E26" s="109" t="s">
        <v>224</v>
      </c>
      <c r="F26" s="43"/>
      <c r="G26" s="43"/>
      <c r="H26" s="43"/>
      <c r="I26" s="30">
        <f t="shared" si="0"/>
        <v>0</v>
      </c>
    </row>
    <row r="27" spans="2:9" s="40" customFormat="1" x14ac:dyDescent="0.25">
      <c r="B27" s="41"/>
      <c r="C27" s="42"/>
      <c r="D27" s="42"/>
      <c r="E27" s="44" t="s">
        <v>108</v>
      </c>
      <c r="F27" s="43"/>
      <c r="G27" s="43"/>
      <c r="H27" s="43"/>
      <c r="I27" s="30">
        <f t="shared" si="0"/>
        <v>0</v>
      </c>
    </row>
    <row r="28" spans="2:9" s="22" customFormat="1" ht="30" customHeight="1" x14ac:dyDescent="0.25">
      <c r="B28" s="29" t="s">
        <v>13</v>
      </c>
      <c r="C28" s="132" t="s">
        <v>21</v>
      </c>
      <c r="D28" s="132"/>
      <c r="E28" s="133"/>
      <c r="F28" s="25">
        <f t="shared" ref="F28:H28" si="5">F5+F6-F18</f>
        <v>5145220000</v>
      </c>
      <c r="G28" s="25">
        <f t="shared" si="5"/>
        <v>31128343513</v>
      </c>
      <c r="H28" s="25">
        <f t="shared" si="5"/>
        <v>7291779777</v>
      </c>
      <c r="I28" s="25">
        <f t="shared" si="0"/>
        <v>43565343290</v>
      </c>
    </row>
    <row r="29" spans="2:9" s="22" customFormat="1" x14ac:dyDescent="0.25">
      <c r="B29" s="29" t="s">
        <v>15</v>
      </c>
      <c r="C29" s="132" t="s">
        <v>172</v>
      </c>
      <c r="D29" s="132"/>
      <c r="E29" s="133"/>
      <c r="F29" s="25">
        <f>F30-F31+F32-F33</f>
        <v>0</v>
      </c>
      <c r="G29" s="25">
        <f t="shared" ref="G29:H29" si="6">G30-G31+G32-G33</f>
        <v>0</v>
      </c>
      <c r="H29" s="25">
        <f t="shared" si="6"/>
        <v>0</v>
      </c>
      <c r="I29" s="25">
        <f t="shared" si="0"/>
        <v>0</v>
      </c>
    </row>
    <row r="30" spans="2:9" x14ac:dyDescent="0.25">
      <c r="B30" s="32"/>
      <c r="C30" s="36"/>
      <c r="D30" s="33" t="s">
        <v>15</v>
      </c>
      <c r="E30" s="38" t="s">
        <v>27</v>
      </c>
      <c r="F30" s="26"/>
      <c r="G30" s="26"/>
      <c r="H30" s="26"/>
      <c r="I30" s="25">
        <f t="shared" si="0"/>
        <v>0</v>
      </c>
    </row>
    <row r="31" spans="2:9" x14ac:dyDescent="0.25">
      <c r="B31" s="32"/>
      <c r="C31" s="36"/>
      <c r="D31" s="33" t="s">
        <v>14</v>
      </c>
      <c r="E31" s="38" t="s">
        <v>28</v>
      </c>
      <c r="F31" s="26"/>
      <c r="G31" s="26"/>
      <c r="H31" s="26"/>
      <c r="I31" s="25">
        <f t="shared" si="0"/>
        <v>0</v>
      </c>
    </row>
    <row r="32" spans="2:9" x14ac:dyDescent="0.25">
      <c r="B32" s="32"/>
      <c r="C32" s="36"/>
      <c r="D32" s="33" t="s">
        <v>15</v>
      </c>
      <c r="E32" s="38" t="s">
        <v>111</v>
      </c>
      <c r="F32" s="26"/>
      <c r="G32" s="26"/>
      <c r="H32" s="26"/>
      <c r="I32" s="25">
        <f t="shared" si="0"/>
        <v>0</v>
      </c>
    </row>
    <row r="33" spans="2:9" x14ac:dyDescent="0.25">
      <c r="B33" s="32"/>
      <c r="C33" s="36"/>
      <c r="D33" s="33" t="s">
        <v>14</v>
      </c>
      <c r="E33" s="38" t="s">
        <v>112</v>
      </c>
      <c r="F33" s="26"/>
      <c r="G33" s="26"/>
      <c r="H33" s="26"/>
      <c r="I33" s="25">
        <f t="shared" si="0"/>
        <v>0</v>
      </c>
    </row>
    <row r="34" spans="2:9" s="22" customFormat="1" ht="30" customHeight="1" x14ac:dyDescent="0.25">
      <c r="B34" s="29" t="s">
        <v>13</v>
      </c>
      <c r="C34" s="132" t="s">
        <v>168</v>
      </c>
      <c r="D34" s="132"/>
      <c r="E34" s="133"/>
      <c r="F34" s="25">
        <f>F28+F29</f>
        <v>5145220000</v>
      </c>
      <c r="G34" s="25">
        <f t="shared" ref="G34:H34" si="7">G28+G29</f>
        <v>31128343513</v>
      </c>
      <c r="H34" s="25">
        <f t="shared" si="7"/>
        <v>7291779777</v>
      </c>
      <c r="I34" s="25">
        <f t="shared" si="0"/>
        <v>43565343290</v>
      </c>
    </row>
    <row r="35" spans="2:9" s="22" customFormat="1" x14ac:dyDescent="0.25">
      <c r="B35" s="29" t="s">
        <v>14</v>
      </c>
      <c r="C35" s="132" t="s">
        <v>20</v>
      </c>
      <c r="D35" s="132"/>
      <c r="E35" s="133"/>
      <c r="F35" s="25">
        <f>F36+F37+F38-F39-F40</f>
        <v>0</v>
      </c>
      <c r="G35" s="25">
        <f>G36+G37+G38-G39-G40</f>
        <v>994408239.79999995</v>
      </c>
      <c r="H35" s="25">
        <f t="shared" ref="H35:I35" si="8">H36+H37+H38-H39-H40</f>
        <v>193013073.81999999</v>
      </c>
      <c r="I35" s="25">
        <f t="shared" si="8"/>
        <v>1187421313.6199999</v>
      </c>
    </row>
    <row r="36" spans="2:9" x14ac:dyDescent="0.25">
      <c r="B36" s="32"/>
      <c r="C36" s="36"/>
      <c r="D36" s="36"/>
      <c r="E36" s="38" t="s">
        <v>18</v>
      </c>
      <c r="F36" s="26"/>
      <c r="G36" s="26">
        <v>508450377.68000001</v>
      </c>
      <c r="H36" s="26">
        <v>96506536.920000002</v>
      </c>
      <c r="I36" s="25">
        <f>SUM(F36:H36)</f>
        <v>604956914.60000002</v>
      </c>
    </row>
    <row r="37" spans="2:9" x14ac:dyDescent="0.25">
      <c r="B37" s="32"/>
      <c r="C37" s="36"/>
      <c r="D37" s="33" t="s">
        <v>15</v>
      </c>
      <c r="E37" s="38" t="s">
        <v>19</v>
      </c>
      <c r="F37" s="26"/>
      <c r="G37" s="26">
        <v>485957862.12</v>
      </c>
      <c r="H37" s="26">
        <v>96506536.900000006</v>
      </c>
      <c r="I37" s="25">
        <f>SUM(F37:H37)</f>
        <v>582464399.01999998</v>
      </c>
    </row>
    <row r="38" spans="2:9" ht="30" x14ac:dyDescent="0.25">
      <c r="B38" s="32"/>
      <c r="C38" s="36"/>
      <c r="D38" s="33" t="s">
        <v>15</v>
      </c>
      <c r="E38" s="38" t="s">
        <v>173</v>
      </c>
      <c r="F38" s="26"/>
      <c r="G38" s="26"/>
      <c r="H38" s="26"/>
      <c r="I38" s="25">
        <f>SUM(F38:H38)</f>
        <v>0</v>
      </c>
    </row>
    <row r="39" spans="2:9" ht="30" x14ac:dyDescent="0.25">
      <c r="B39" s="32"/>
      <c r="C39" s="36"/>
      <c r="D39" s="33" t="s">
        <v>14</v>
      </c>
      <c r="E39" s="38" t="s">
        <v>174</v>
      </c>
      <c r="F39" s="26"/>
      <c r="G39" s="26"/>
      <c r="H39" s="26"/>
      <c r="I39" s="25">
        <f>SUM(F39:H39)</f>
        <v>0</v>
      </c>
    </row>
    <row r="40" spans="2:9" ht="30" x14ac:dyDescent="0.25">
      <c r="B40" s="32"/>
      <c r="C40" s="36"/>
      <c r="D40" s="33" t="s">
        <v>14</v>
      </c>
      <c r="E40" s="38" t="s">
        <v>177</v>
      </c>
      <c r="F40" s="26"/>
      <c r="G40" s="26"/>
      <c r="H40" s="26"/>
      <c r="I40" s="25">
        <f>SUM(F40:H40)</f>
        <v>0</v>
      </c>
    </row>
    <row r="41" spans="2:9" s="22" customFormat="1" x14ac:dyDescent="0.25">
      <c r="B41" s="29" t="s">
        <v>14</v>
      </c>
      <c r="C41" s="132" t="s">
        <v>162</v>
      </c>
      <c r="D41" s="132"/>
      <c r="E41" s="133"/>
      <c r="F41" s="25">
        <f>F42+F43+F44-F45-F46</f>
        <v>0</v>
      </c>
      <c r="G41" s="25">
        <f t="shared" ref="G41:I41" si="9">G42+G43+G44-G45-G46</f>
        <v>-1390358718.1099999</v>
      </c>
      <c r="H41" s="25">
        <f t="shared" si="9"/>
        <v>0</v>
      </c>
      <c r="I41" s="25">
        <f t="shared" si="9"/>
        <v>-1390358718.1099999</v>
      </c>
    </row>
    <row r="42" spans="2:9" x14ac:dyDescent="0.25">
      <c r="B42" s="32"/>
      <c r="C42" s="36"/>
      <c r="D42" s="36"/>
      <c r="E42" s="38" t="s">
        <v>17</v>
      </c>
      <c r="F42" s="26"/>
      <c r="G42" s="26">
        <v>-1450767248</v>
      </c>
      <c r="H42" s="26">
        <v>0</v>
      </c>
      <c r="I42" s="25">
        <f t="shared" ref="I42:I47" si="10">SUM(F42:H42)</f>
        <v>-1450767248</v>
      </c>
    </row>
    <row r="43" spans="2:9" x14ac:dyDescent="0.25">
      <c r="B43" s="32"/>
      <c r="C43" s="36"/>
      <c r="D43" s="33" t="s">
        <v>15</v>
      </c>
      <c r="E43" s="38" t="s">
        <v>16</v>
      </c>
      <c r="F43" s="26"/>
      <c r="G43" s="26">
        <v>60408529.890000001</v>
      </c>
      <c r="H43" s="26"/>
      <c r="I43" s="25">
        <f t="shared" si="10"/>
        <v>60408529.890000001</v>
      </c>
    </row>
    <row r="44" spans="2:9" ht="30" x14ac:dyDescent="0.25">
      <c r="B44" s="32"/>
      <c r="C44" s="36"/>
      <c r="D44" s="33" t="s">
        <v>15</v>
      </c>
      <c r="E44" s="38" t="s">
        <v>175</v>
      </c>
      <c r="F44" s="26"/>
      <c r="G44" s="26"/>
      <c r="H44" s="26"/>
      <c r="I44" s="25">
        <f t="shared" si="10"/>
        <v>0</v>
      </c>
    </row>
    <row r="45" spans="2:9" ht="30" x14ac:dyDescent="0.25">
      <c r="B45" s="32"/>
      <c r="C45" s="36"/>
      <c r="D45" s="33" t="s">
        <v>14</v>
      </c>
      <c r="E45" s="38" t="s">
        <v>176</v>
      </c>
      <c r="F45" s="26"/>
      <c r="G45" s="26"/>
      <c r="H45" s="26"/>
      <c r="I45" s="25">
        <f t="shared" si="10"/>
        <v>0</v>
      </c>
    </row>
    <row r="46" spans="2:9" ht="30" x14ac:dyDescent="0.25">
      <c r="B46" s="32"/>
      <c r="C46" s="36"/>
      <c r="D46" s="33" t="s">
        <v>14</v>
      </c>
      <c r="E46" s="38" t="s">
        <v>178</v>
      </c>
      <c r="F46" s="26"/>
      <c r="G46" s="26"/>
      <c r="H46" s="26"/>
      <c r="I46" s="25">
        <f t="shared" si="10"/>
        <v>0</v>
      </c>
    </row>
    <row r="47" spans="2:9" s="22" customFormat="1" ht="30" customHeight="1" x14ac:dyDescent="0.25">
      <c r="B47" s="29" t="s">
        <v>13</v>
      </c>
      <c r="C47" s="132" t="s">
        <v>22</v>
      </c>
      <c r="D47" s="132"/>
      <c r="E47" s="133"/>
      <c r="F47" s="25">
        <f>F34-F35-F41</f>
        <v>5145220000</v>
      </c>
      <c r="G47" s="25">
        <f t="shared" ref="G47:H47" si="11">G34-G35-G41</f>
        <v>31524293991.310001</v>
      </c>
      <c r="H47" s="25">
        <f t="shared" si="11"/>
        <v>7098766703.1800003</v>
      </c>
      <c r="I47" s="25">
        <f t="shared" si="10"/>
        <v>43768280694.489998</v>
      </c>
    </row>
    <row r="48" spans="2:9" s="22" customFormat="1" ht="5.0999999999999996" customHeight="1" x14ac:dyDescent="0.25">
      <c r="B48" s="35" t="s">
        <v>14</v>
      </c>
      <c r="C48" s="35" t="s">
        <v>14</v>
      </c>
      <c r="D48" s="35" t="s">
        <v>14</v>
      </c>
      <c r="E48" s="35" t="s">
        <v>14</v>
      </c>
      <c r="F48" s="35" t="s">
        <v>14</v>
      </c>
      <c r="G48" s="35" t="s">
        <v>14</v>
      </c>
      <c r="H48" s="35" t="s">
        <v>14</v>
      </c>
      <c r="I48" s="35" t="s">
        <v>14</v>
      </c>
    </row>
    <row r="49" spans="2:9" s="22" customFormat="1" x14ac:dyDescent="0.25">
      <c r="B49" s="29"/>
      <c r="C49" s="132" t="s">
        <v>23</v>
      </c>
      <c r="D49" s="132"/>
      <c r="E49" s="133"/>
      <c r="F49" s="34">
        <f>IFERROR(F35/F$34*100,0)</f>
        <v>0</v>
      </c>
      <c r="G49" s="34">
        <f t="shared" ref="G49:I49" si="12">IFERROR(G35/G$34*100,0)</f>
        <v>3.1945427464995344</v>
      </c>
      <c r="H49" s="34">
        <f t="shared" si="12"/>
        <v>2.6469953800416319</v>
      </c>
      <c r="I49" s="34">
        <f t="shared" si="12"/>
        <v>2.7256099090410721</v>
      </c>
    </row>
    <row r="50" spans="2:9" s="22" customFormat="1" x14ac:dyDescent="0.25">
      <c r="B50" s="29"/>
      <c r="C50" s="132" t="s">
        <v>24</v>
      </c>
      <c r="D50" s="132"/>
      <c r="E50" s="133"/>
      <c r="F50" s="34">
        <f>IFERROR(F41/F$34*100,0)</f>
        <v>0</v>
      </c>
      <c r="G50" s="34">
        <f t="shared" ref="G50:I50" si="13">IFERROR(G41/G$34*100,0)</f>
        <v>-4.4665361570857449</v>
      </c>
      <c r="H50" s="34">
        <f t="shared" si="13"/>
        <v>0</v>
      </c>
      <c r="I50" s="34">
        <f t="shared" si="13"/>
        <v>-3.1914329444275107</v>
      </c>
    </row>
    <row r="51" spans="2:9" s="22" customFormat="1" ht="5.0999999999999996" customHeight="1" x14ac:dyDescent="0.25">
      <c r="B51" s="35" t="s">
        <v>14</v>
      </c>
      <c r="C51" s="35" t="s">
        <v>14</v>
      </c>
      <c r="D51" s="35" t="s">
        <v>14</v>
      </c>
      <c r="E51" s="35" t="s">
        <v>14</v>
      </c>
      <c r="F51" s="35" t="s">
        <v>14</v>
      </c>
      <c r="G51" s="35" t="s">
        <v>14</v>
      </c>
      <c r="H51" s="35" t="s">
        <v>14</v>
      </c>
      <c r="I51" s="35" t="s">
        <v>14</v>
      </c>
    </row>
    <row r="52" spans="2:9" s="48" customFormat="1" x14ac:dyDescent="0.25">
      <c r="B52" s="49" t="s">
        <v>170</v>
      </c>
      <c r="C52" s="50"/>
      <c r="D52" s="50"/>
      <c r="E52" s="51"/>
      <c r="F52" s="58" t="s">
        <v>45</v>
      </c>
      <c r="G52" s="59" t="s">
        <v>47</v>
      </c>
      <c r="H52" s="39"/>
      <c r="I52" s="39"/>
    </row>
    <row r="53" spans="2:9" s="22" customFormat="1" x14ac:dyDescent="0.25">
      <c r="B53" s="29"/>
      <c r="C53" s="28" t="s">
        <v>122</v>
      </c>
      <c r="D53" s="28"/>
      <c r="E53" s="46"/>
      <c r="F53" s="47">
        <f t="shared" ref="F53:H53" si="14">SUM(F55:F59)</f>
        <v>0</v>
      </c>
      <c r="G53" s="47">
        <f t="shared" si="14"/>
        <v>7291779777</v>
      </c>
      <c r="H53" s="47">
        <f t="shared" si="14"/>
        <v>0</v>
      </c>
      <c r="I53" s="25">
        <f t="shared" ref="I53:I59" si="15">SUM(F53:H53)</f>
        <v>7291779777</v>
      </c>
    </row>
    <row r="54" spans="2:9" x14ac:dyDescent="0.25">
      <c r="B54" s="32"/>
      <c r="C54" s="33" t="s">
        <v>15</v>
      </c>
      <c r="D54" s="36" t="s">
        <v>127</v>
      </c>
      <c r="E54" s="37"/>
      <c r="F54" s="26">
        <v>5145220000</v>
      </c>
      <c r="G54" s="26">
        <v>31128343513</v>
      </c>
      <c r="H54" s="26"/>
      <c r="I54" s="25">
        <f t="shared" si="15"/>
        <v>36273563513</v>
      </c>
    </row>
    <row r="55" spans="2:9" x14ac:dyDescent="0.25">
      <c r="B55" s="32"/>
      <c r="C55" s="33" t="s">
        <v>15</v>
      </c>
      <c r="D55" s="36" t="s">
        <v>101</v>
      </c>
      <c r="E55" s="37"/>
      <c r="F55" s="26"/>
      <c r="G55" s="26"/>
      <c r="H55" s="26"/>
      <c r="I55" s="25">
        <f t="shared" si="15"/>
        <v>0</v>
      </c>
    </row>
    <row r="56" spans="2:9" x14ac:dyDescent="0.25">
      <c r="B56" s="32"/>
      <c r="C56" s="33" t="s">
        <v>15</v>
      </c>
      <c r="D56" s="36" t="s">
        <v>103</v>
      </c>
      <c r="E56" s="37"/>
      <c r="F56" s="26"/>
      <c r="G56" s="26"/>
      <c r="H56" s="26"/>
      <c r="I56" s="25">
        <f t="shared" si="15"/>
        <v>0</v>
      </c>
    </row>
    <row r="57" spans="2:9" x14ac:dyDescent="0.25">
      <c r="B57" s="32"/>
      <c r="C57" s="33" t="s">
        <v>15</v>
      </c>
      <c r="D57" s="36" t="s">
        <v>123</v>
      </c>
      <c r="E57" s="37"/>
      <c r="F57" s="26"/>
      <c r="G57" s="26">
        <v>7291779777</v>
      </c>
      <c r="H57" s="26"/>
      <c r="I57" s="25">
        <f t="shared" si="15"/>
        <v>7291779777</v>
      </c>
    </row>
    <row r="58" spans="2:9" x14ac:dyDescent="0.25">
      <c r="B58" s="32"/>
      <c r="C58" s="33" t="s">
        <v>15</v>
      </c>
      <c r="D58" s="36" t="s">
        <v>125</v>
      </c>
      <c r="E58" s="37"/>
      <c r="F58" s="26"/>
      <c r="G58" s="26"/>
      <c r="H58" s="26"/>
      <c r="I58" s="25">
        <f t="shared" si="15"/>
        <v>0</v>
      </c>
    </row>
    <row r="59" spans="2:9" x14ac:dyDescent="0.25">
      <c r="B59" s="32"/>
      <c r="C59" s="33" t="s">
        <v>15</v>
      </c>
      <c r="D59" s="36" t="s">
        <v>126</v>
      </c>
      <c r="E59" s="37"/>
      <c r="F59" s="26"/>
      <c r="G59" s="26"/>
      <c r="H59" s="26"/>
      <c r="I59" s="25">
        <f t="shared" si="15"/>
        <v>0</v>
      </c>
    </row>
    <row r="60" spans="2:9" s="48" customFormat="1" x14ac:dyDescent="0.25">
      <c r="B60" s="49" t="s">
        <v>25</v>
      </c>
      <c r="C60" s="50"/>
      <c r="D60" s="50"/>
      <c r="E60" s="51"/>
      <c r="F60" s="39"/>
      <c r="G60" s="39"/>
      <c r="H60" s="39"/>
      <c r="I60" s="39"/>
    </row>
    <row r="61" spans="2:9" s="22" customFormat="1" x14ac:dyDescent="0.25">
      <c r="B61" s="29"/>
      <c r="C61" s="28" t="s">
        <v>117</v>
      </c>
      <c r="D61" s="28"/>
      <c r="E61" s="46"/>
      <c r="F61" s="47">
        <f t="shared" ref="F61:H61" si="16">SUM(F62:F64)</f>
        <v>0</v>
      </c>
      <c r="G61" s="47">
        <f t="shared" si="16"/>
        <v>0</v>
      </c>
      <c r="H61" s="47">
        <f t="shared" si="16"/>
        <v>0</v>
      </c>
      <c r="I61" s="25">
        <f t="shared" ref="I61:I67" si="17">SUM(F61:H61)</f>
        <v>0</v>
      </c>
    </row>
    <row r="62" spans="2:9" x14ac:dyDescent="0.25">
      <c r="B62" s="32"/>
      <c r="C62" s="33" t="s">
        <v>15</v>
      </c>
      <c r="D62" s="36" t="s">
        <v>118</v>
      </c>
      <c r="E62" s="37"/>
      <c r="F62" s="26"/>
      <c r="G62" s="26"/>
      <c r="H62" s="26"/>
      <c r="I62" s="25">
        <f t="shared" si="17"/>
        <v>0</v>
      </c>
    </row>
    <row r="63" spans="2:9" x14ac:dyDescent="0.25">
      <c r="B63" s="32"/>
      <c r="C63" s="33" t="s">
        <v>15</v>
      </c>
      <c r="D63" s="36" t="s">
        <v>119</v>
      </c>
      <c r="E63" s="37"/>
      <c r="F63" s="26"/>
      <c r="G63" s="26"/>
      <c r="H63" s="26"/>
      <c r="I63" s="25">
        <f t="shared" si="17"/>
        <v>0</v>
      </c>
    </row>
    <row r="64" spans="2:9" x14ac:dyDescent="0.25">
      <c r="B64" s="32"/>
      <c r="C64" s="33" t="s">
        <v>15</v>
      </c>
      <c r="D64" s="36" t="s">
        <v>120</v>
      </c>
      <c r="E64" s="37"/>
      <c r="F64" s="26"/>
      <c r="G64" s="26"/>
      <c r="H64" s="26"/>
      <c r="I64" s="25">
        <f t="shared" si="17"/>
        <v>0</v>
      </c>
    </row>
    <row r="65" spans="2:9" s="22" customFormat="1" x14ac:dyDescent="0.25">
      <c r="B65" s="29"/>
      <c r="C65" s="28" t="s">
        <v>114</v>
      </c>
      <c r="D65" s="28"/>
      <c r="E65" s="46"/>
      <c r="F65" s="47">
        <f>F66-F67</f>
        <v>0</v>
      </c>
      <c r="G65" s="47">
        <f t="shared" ref="G65:H65" si="18">G66-G67</f>
        <v>0</v>
      </c>
      <c r="H65" s="47">
        <f t="shared" si="18"/>
        <v>0</v>
      </c>
      <c r="I65" s="25">
        <f t="shared" si="17"/>
        <v>0</v>
      </c>
    </row>
    <row r="66" spans="2:9" x14ac:dyDescent="0.25">
      <c r="B66" s="32"/>
      <c r="C66" s="33" t="s">
        <v>15</v>
      </c>
      <c r="D66" s="36" t="s">
        <v>115</v>
      </c>
      <c r="E66" s="37"/>
      <c r="F66" s="26"/>
      <c r="G66" s="26"/>
      <c r="H66" s="26"/>
      <c r="I66" s="25">
        <f t="shared" si="17"/>
        <v>0</v>
      </c>
    </row>
    <row r="67" spans="2:9" x14ac:dyDescent="0.25">
      <c r="B67" s="32"/>
      <c r="C67" s="33" t="s">
        <v>14</v>
      </c>
      <c r="D67" s="36" t="s">
        <v>116</v>
      </c>
      <c r="E67" s="37"/>
      <c r="F67" s="26"/>
      <c r="G67" s="26"/>
      <c r="H67" s="26"/>
      <c r="I67" s="25">
        <f t="shared" si="17"/>
        <v>0</v>
      </c>
    </row>
  </sheetData>
  <mergeCells count="19">
    <mergeCell ref="C50:E50"/>
    <mergeCell ref="C29:E29"/>
    <mergeCell ref="C34:E34"/>
    <mergeCell ref="C35:E35"/>
    <mergeCell ref="C41:E41"/>
    <mergeCell ref="C47:E47"/>
    <mergeCell ref="C49:E49"/>
    <mergeCell ref="C28:E28"/>
    <mergeCell ref="B4:E4"/>
    <mergeCell ref="B5:E5"/>
    <mergeCell ref="C6:E6"/>
    <mergeCell ref="D7:E7"/>
    <mergeCell ref="D8:E8"/>
    <mergeCell ref="D9:E9"/>
    <mergeCell ref="D10:E10"/>
    <mergeCell ref="C18:E18"/>
    <mergeCell ref="D19:E19"/>
    <mergeCell ref="D20:E20"/>
    <mergeCell ref="D21:E21"/>
  </mergeCells>
  <conditionalFormatting sqref="F49:I50">
    <cfRule type="cellIs" dxfId="0" priority="4" operator="greaterThan">
      <formula>100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showGridLines="0" topLeftCell="A7" workbookViewId="0">
      <selection activeCell="H22" sqref="H22"/>
    </sheetView>
  </sheetViews>
  <sheetFormatPr baseColWidth="10" defaultRowHeight="15" x14ac:dyDescent="0.25"/>
  <cols>
    <col min="2" max="2" width="45.5703125" customWidth="1"/>
    <col min="3" max="3" width="23.28515625" customWidth="1"/>
    <col min="4" max="4" width="31.140625" customWidth="1"/>
    <col min="5" max="5" width="27.140625" customWidth="1"/>
    <col min="6" max="6" width="14.28515625" customWidth="1"/>
    <col min="7" max="7" width="13.7109375" customWidth="1"/>
    <col min="8" max="8" width="17.42578125" customWidth="1"/>
    <col min="9" max="9" width="16.85546875" customWidth="1"/>
    <col min="12" max="12" width="17.140625" customWidth="1"/>
    <col min="13" max="13" width="15" customWidth="1"/>
    <col min="14" max="14" width="16.28515625" customWidth="1"/>
  </cols>
  <sheetData>
    <row r="1" spans="1:9" x14ac:dyDescent="0.25">
      <c r="A1" s="1" t="s">
        <v>2</v>
      </c>
      <c r="B1" s="1" t="s">
        <v>29</v>
      </c>
      <c r="C1" s="1" t="s">
        <v>44</v>
      </c>
      <c r="D1" s="1"/>
      <c r="F1" s="23"/>
    </row>
    <row r="2" spans="1:9" x14ac:dyDescent="0.25">
      <c r="A2" s="1" t="s">
        <v>9</v>
      </c>
      <c r="B2" s="1" t="s">
        <v>200</v>
      </c>
      <c r="C2" s="1" t="s">
        <v>201</v>
      </c>
      <c r="D2" s="1"/>
      <c r="F2" s="23"/>
    </row>
    <row r="3" spans="1:9" x14ac:dyDescent="0.25">
      <c r="A3" s="18"/>
      <c r="B3" s="20"/>
      <c r="C3" s="20"/>
      <c r="D3" s="20"/>
      <c r="E3" s="21"/>
      <c r="F3" s="24"/>
    </row>
    <row r="4" spans="1:9" x14ac:dyDescent="0.25">
      <c r="B4" s="100"/>
    </row>
    <row r="5" spans="1:9" ht="15.75" x14ac:dyDescent="0.25">
      <c r="B5" s="101" t="s">
        <v>197</v>
      </c>
    </row>
    <row r="6" spans="1:9" ht="15.75" x14ac:dyDescent="0.25">
      <c r="B6" s="101"/>
    </row>
    <row r="7" spans="1:9" x14ac:dyDescent="0.25">
      <c r="B7" s="102" t="s">
        <v>180</v>
      </c>
    </row>
    <row r="8" spans="1:9" ht="15.75" x14ac:dyDescent="0.25">
      <c r="B8" s="101"/>
      <c r="C8" t="s">
        <v>228</v>
      </c>
      <c r="I8" s="103"/>
    </row>
    <row r="9" spans="1:9" ht="38.25" customHeight="1" x14ac:dyDescent="0.25">
      <c r="B9" s="58" t="s">
        <v>181</v>
      </c>
      <c r="C9" s="58" t="s">
        <v>182</v>
      </c>
      <c r="D9" s="58" t="s">
        <v>183</v>
      </c>
      <c r="E9" s="58" t="s">
        <v>184</v>
      </c>
      <c r="F9" s="58" t="s">
        <v>185</v>
      </c>
      <c r="G9" s="58" t="s">
        <v>186</v>
      </c>
      <c r="H9" s="58" t="s">
        <v>187</v>
      </c>
      <c r="I9" s="58" t="s">
        <v>188</v>
      </c>
    </row>
    <row r="10" spans="1:9" x14ac:dyDescent="0.25">
      <c r="B10" s="104" t="s">
        <v>45</v>
      </c>
      <c r="C10" s="111" t="s">
        <v>264</v>
      </c>
      <c r="D10" s="111" t="s">
        <v>261</v>
      </c>
      <c r="E10" s="112" t="s">
        <v>230</v>
      </c>
      <c r="F10" s="111"/>
      <c r="G10" s="111" t="s">
        <v>262</v>
      </c>
      <c r="H10" s="111">
        <v>7</v>
      </c>
      <c r="I10" s="111">
        <v>904500000</v>
      </c>
    </row>
    <row r="11" spans="1:9" x14ac:dyDescent="0.25">
      <c r="B11" s="104" t="s">
        <v>149</v>
      </c>
      <c r="C11" s="111"/>
      <c r="D11" s="111"/>
      <c r="E11" s="112"/>
      <c r="F11" s="111"/>
      <c r="G11" s="111"/>
      <c r="H11" s="111"/>
      <c r="I11" s="111"/>
    </row>
    <row r="12" spans="1:9" x14ac:dyDescent="0.25">
      <c r="B12" s="104" t="s">
        <v>47</v>
      </c>
      <c r="C12" s="111" t="s">
        <v>263</v>
      </c>
      <c r="D12" s="111" t="s">
        <v>261</v>
      </c>
      <c r="E12" s="112" t="s">
        <v>230</v>
      </c>
      <c r="F12" s="111"/>
      <c r="G12" s="111" t="s">
        <v>262</v>
      </c>
      <c r="H12" s="111">
        <v>7</v>
      </c>
      <c r="I12" s="111">
        <v>777163704</v>
      </c>
    </row>
    <row r="13" spans="1:9" x14ac:dyDescent="0.25">
      <c r="B13" s="104" t="s">
        <v>189</v>
      </c>
      <c r="C13" s="111"/>
      <c r="D13" s="111"/>
      <c r="E13" s="112"/>
      <c r="F13" s="111"/>
      <c r="G13" s="111"/>
      <c r="H13" s="111"/>
      <c r="I13" s="111"/>
    </row>
    <row r="14" spans="1:9" x14ac:dyDescent="0.25">
      <c r="B14" s="105"/>
    </row>
    <row r="15" spans="1:9" ht="15.75" x14ac:dyDescent="0.25">
      <c r="B15" s="106" t="s">
        <v>198</v>
      </c>
    </row>
    <row r="16" spans="1:9" ht="15.75" x14ac:dyDescent="0.25">
      <c r="B16" s="101"/>
    </row>
    <row r="17" spans="1:9" x14ac:dyDescent="0.25">
      <c r="B17" s="102" t="s">
        <v>190</v>
      </c>
    </row>
    <row r="18" spans="1:9" x14ac:dyDescent="0.25">
      <c r="B18" s="99"/>
      <c r="C18" t="s">
        <v>228</v>
      </c>
      <c r="I18" s="103"/>
    </row>
    <row r="19" spans="1:9" ht="24" x14ac:dyDescent="0.25">
      <c r="B19" s="58" t="s">
        <v>181</v>
      </c>
      <c r="C19" s="58" t="s">
        <v>182</v>
      </c>
      <c r="D19" s="58" t="s">
        <v>191</v>
      </c>
      <c r="E19" s="58" t="s">
        <v>184</v>
      </c>
      <c r="F19" s="58" t="s">
        <v>185</v>
      </c>
      <c r="G19" s="58" t="s">
        <v>186</v>
      </c>
      <c r="H19" s="58" t="s">
        <v>192</v>
      </c>
      <c r="I19" s="58" t="s">
        <v>193</v>
      </c>
    </row>
    <row r="20" spans="1:9" x14ac:dyDescent="0.25">
      <c r="B20" s="104" t="s">
        <v>45</v>
      </c>
      <c r="C20" s="111"/>
      <c r="D20" s="111"/>
      <c r="E20" s="112"/>
      <c r="F20" s="111"/>
      <c r="G20" s="111"/>
      <c r="H20" s="111"/>
      <c r="I20" s="111"/>
    </row>
    <row r="21" spans="1:9" x14ac:dyDescent="0.25">
      <c r="A21" s="107"/>
      <c r="B21" s="104" t="s">
        <v>149</v>
      </c>
      <c r="C21" s="111"/>
      <c r="D21" s="111"/>
      <c r="E21" s="112"/>
      <c r="F21" s="111"/>
      <c r="G21" s="111"/>
      <c r="H21" s="111"/>
      <c r="I21" s="111"/>
    </row>
    <row r="22" spans="1:9" x14ac:dyDescent="0.25">
      <c r="B22" s="104" t="s">
        <v>47</v>
      </c>
      <c r="C22" s="111" t="s">
        <v>267</v>
      </c>
      <c r="D22" s="111" t="s">
        <v>265</v>
      </c>
      <c r="E22" s="112" t="s">
        <v>230</v>
      </c>
      <c r="F22" s="111"/>
      <c r="G22" s="124" t="s">
        <v>266</v>
      </c>
      <c r="H22" s="111">
        <v>4</v>
      </c>
      <c r="I22" s="111">
        <v>7167416109</v>
      </c>
    </row>
    <row r="23" spans="1:9" x14ac:dyDescent="0.25">
      <c r="B23" s="104" t="s">
        <v>189</v>
      </c>
      <c r="C23" s="111"/>
      <c r="D23" s="111"/>
      <c r="E23" s="112"/>
      <c r="F23" s="111"/>
      <c r="G23" s="111"/>
      <c r="H23" s="111"/>
      <c r="I23" s="111"/>
    </row>
    <row r="24" spans="1:9" x14ac:dyDescent="0.25">
      <c r="B24" s="105"/>
    </row>
    <row r="25" spans="1:9" ht="15.75" x14ac:dyDescent="0.25">
      <c r="B25" s="101" t="s">
        <v>199</v>
      </c>
      <c r="G25" s="103"/>
    </row>
    <row r="26" spans="1:9" ht="15.75" x14ac:dyDescent="0.25">
      <c r="B26" s="101"/>
    </row>
    <row r="27" spans="1:9" x14ac:dyDescent="0.25">
      <c r="B27" s="102" t="s">
        <v>195</v>
      </c>
    </row>
    <row r="28" spans="1:9" ht="15.75" x14ac:dyDescent="0.25">
      <c r="B28" s="101"/>
      <c r="C28" t="s">
        <v>228</v>
      </c>
      <c r="I28" s="103"/>
    </row>
    <row r="29" spans="1:9" ht="24" x14ac:dyDescent="0.25">
      <c r="B29" s="58" t="s">
        <v>181</v>
      </c>
      <c r="C29" s="58" t="s">
        <v>182</v>
      </c>
      <c r="D29" s="58" t="s">
        <v>183</v>
      </c>
      <c r="E29" s="58" t="s">
        <v>184</v>
      </c>
      <c r="F29" s="58" t="s">
        <v>185</v>
      </c>
      <c r="G29" s="58" t="s">
        <v>186</v>
      </c>
      <c r="H29" s="58" t="s">
        <v>192</v>
      </c>
      <c r="I29" s="58" t="s">
        <v>196</v>
      </c>
    </row>
    <row r="30" spans="1:9" x14ac:dyDescent="0.25">
      <c r="B30" s="104" t="s">
        <v>45</v>
      </c>
      <c r="C30" s="111"/>
      <c r="D30" s="111"/>
      <c r="E30" s="112"/>
      <c r="F30" s="111"/>
      <c r="G30" s="111"/>
      <c r="H30" s="111"/>
      <c r="I30" s="111"/>
    </row>
    <row r="31" spans="1:9" x14ac:dyDescent="0.25">
      <c r="B31" s="104" t="s">
        <v>149</v>
      </c>
      <c r="C31" s="111"/>
      <c r="D31" s="111"/>
      <c r="E31" s="112"/>
      <c r="F31" s="111"/>
      <c r="G31" s="111"/>
      <c r="H31" s="111"/>
      <c r="I31" s="111"/>
    </row>
    <row r="32" spans="1:9" x14ac:dyDescent="0.25">
      <c r="B32" s="104" t="s">
        <v>47</v>
      </c>
      <c r="C32" s="111"/>
      <c r="D32" s="111"/>
      <c r="E32" s="112"/>
      <c r="F32" s="111"/>
      <c r="G32" s="111"/>
      <c r="H32" s="111"/>
      <c r="I32" s="111"/>
    </row>
    <row r="33" spans="2:9" x14ac:dyDescent="0.25">
      <c r="B33" s="104" t="s">
        <v>189</v>
      </c>
      <c r="C33" s="111"/>
      <c r="D33" s="111"/>
      <c r="E33" s="112"/>
      <c r="F33" s="111"/>
      <c r="G33" s="111"/>
      <c r="H33" s="111"/>
      <c r="I33" s="111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Lista!$A$2:$A$4</xm:f>
          </x14:formula1>
          <xm:sqref>E30:E33 E20:E23 E10:E13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1"/>
  <sheetViews>
    <sheetView showGridLines="0" zoomScale="90" zoomScaleNormal="90" workbookViewId="0">
      <pane xSplit="2" ySplit="4" topLeftCell="C5" activePane="bottomRight" state="frozen"/>
      <selection pane="topRight" activeCell="G1" sqref="G1"/>
      <selection pane="bottomLeft" activeCell="A6" sqref="A6"/>
      <selection pane="bottomRight" activeCell="D6" sqref="D6"/>
    </sheetView>
  </sheetViews>
  <sheetFormatPr baseColWidth="10" defaultRowHeight="15" x14ac:dyDescent="0.25"/>
  <cols>
    <col min="1" max="1" width="10.7109375" style="71" customWidth="1"/>
    <col min="2" max="2" width="35.7109375" style="74" customWidth="1"/>
    <col min="3" max="5" width="15.7109375" style="80" customWidth="1"/>
    <col min="6" max="6" width="15.7109375" style="85" customWidth="1"/>
    <col min="7" max="7" width="15.7109375" style="91" customWidth="1"/>
    <col min="8" max="16384" width="11.42578125" style="71"/>
  </cols>
  <sheetData>
    <row r="1" spans="1:7" s="60" customFormat="1" ht="14.25" x14ac:dyDescent="0.25">
      <c r="A1" s="97" t="s">
        <v>2</v>
      </c>
      <c r="B1" s="77" t="s">
        <v>29</v>
      </c>
      <c r="C1" s="77" t="s">
        <v>44</v>
      </c>
      <c r="D1" s="77"/>
      <c r="E1" s="77"/>
      <c r="F1" s="84"/>
      <c r="G1" s="86"/>
    </row>
    <row r="2" spans="1:7" s="60" customFormat="1" ht="14.25" x14ac:dyDescent="0.25">
      <c r="B2" s="77" t="s">
        <v>148</v>
      </c>
      <c r="C2" s="77" t="s">
        <v>149</v>
      </c>
      <c r="D2" s="77"/>
      <c r="E2" s="77"/>
      <c r="F2" s="84"/>
      <c r="G2" s="86"/>
    </row>
    <row r="3" spans="1:7" s="65" customFormat="1" x14ac:dyDescent="0.25">
      <c r="B3" s="63"/>
      <c r="C3" s="81" t="s">
        <v>228</v>
      </c>
      <c r="D3" s="81"/>
      <c r="E3" s="81"/>
      <c r="F3" s="64"/>
      <c r="G3" s="87"/>
    </row>
    <row r="4" spans="1:7" s="66" customFormat="1" ht="30" x14ac:dyDescent="0.25">
      <c r="B4" s="52" t="s">
        <v>140</v>
      </c>
      <c r="C4" s="78" t="s">
        <v>153</v>
      </c>
      <c r="D4" s="79" t="s">
        <v>154</v>
      </c>
      <c r="E4" s="78" t="s">
        <v>155</v>
      </c>
      <c r="F4" s="68" t="s">
        <v>156</v>
      </c>
      <c r="G4" s="88" t="s">
        <v>157</v>
      </c>
    </row>
    <row r="5" spans="1:7" s="94" customFormat="1" x14ac:dyDescent="0.25">
      <c r="A5" s="94" t="s">
        <v>35</v>
      </c>
      <c r="B5" s="92" t="s">
        <v>149</v>
      </c>
      <c r="C5" s="93">
        <f>C6+C10+C14+C18</f>
        <v>0</v>
      </c>
      <c r="D5" s="93">
        <f t="shared" ref="D5" si="0">D6+D10+D14+D18</f>
        <v>0</v>
      </c>
      <c r="E5" s="93">
        <f t="shared" ref="E5:E21" si="1">C5-D5</f>
        <v>0</v>
      </c>
      <c r="F5" s="95"/>
      <c r="G5" s="96"/>
    </row>
    <row r="6" spans="1:7" x14ac:dyDescent="0.25">
      <c r="A6" s="71" t="s">
        <v>158</v>
      </c>
      <c r="B6" s="72" t="s">
        <v>57</v>
      </c>
      <c r="C6" s="83">
        <f>SUM(C7:C9)</f>
        <v>0</v>
      </c>
      <c r="D6" s="83">
        <f t="shared" ref="D6" si="2">SUM(D7:D9)</f>
        <v>0</v>
      </c>
      <c r="E6" s="83">
        <f t="shared" si="1"/>
        <v>0</v>
      </c>
      <c r="F6" s="76"/>
      <c r="G6" s="90"/>
    </row>
    <row r="7" spans="1:7" x14ac:dyDescent="0.25">
      <c r="B7" s="98" t="s">
        <v>150</v>
      </c>
      <c r="C7" s="82"/>
      <c r="D7" s="82"/>
      <c r="E7" s="83">
        <f t="shared" si="1"/>
        <v>0</v>
      </c>
      <c r="F7" s="70"/>
      <c r="G7" s="89"/>
    </row>
    <row r="8" spans="1:7" x14ac:dyDescent="0.25">
      <c r="B8" s="98" t="s">
        <v>151</v>
      </c>
      <c r="C8" s="82"/>
      <c r="D8" s="82"/>
      <c r="E8" s="83">
        <f t="shared" si="1"/>
        <v>0</v>
      </c>
      <c r="F8" s="70"/>
      <c r="G8" s="89"/>
    </row>
    <row r="9" spans="1:7" x14ac:dyDescent="0.25">
      <c r="B9" s="98" t="s">
        <v>152</v>
      </c>
      <c r="C9" s="82"/>
      <c r="D9" s="82"/>
      <c r="E9" s="83">
        <f t="shared" si="1"/>
        <v>0</v>
      </c>
      <c r="F9" s="70"/>
      <c r="G9" s="89"/>
    </row>
    <row r="10" spans="1:7" x14ac:dyDescent="0.25">
      <c r="A10" s="71" t="s">
        <v>161</v>
      </c>
      <c r="B10" s="72" t="s">
        <v>58</v>
      </c>
      <c r="C10" s="83">
        <f>SUM(C11:C13)</f>
        <v>0</v>
      </c>
      <c r="D10" s="83">
        <f t="shared" ref="D10" si="3">SUM(D11:D13)</f>
        <v>0</v>
      </c>
      <c r="E10" s="83">
        <f t="shared" si="1"/>
        <v>0</v>
      </c>
      <c r="F10" s="76"/>
      <c r="G10" s="90"/>
    </row>
    <row r="11" spans="1:7" x14ac:dyDescent="0.25">
      <c r="B11" s="98" t="s">
        <v>150</v>
      </c>
      <c r="C11" s="82"/>
      <c r="D11" s="82"/>
      <c r="E11" s="83">
        <f t="shared" si="1"/>
        <v>0</v>
      </c>
      <c r="F11" s="70"/>
      <c r="G11" s="89"/>
    </row>
    <row r="12" spans="1:7" x14ac:dyDescent="0.25">
      <c r="B12" s="98" t="s">
        <v>151</v>
      </c>
      <c r="C12" s="82"/>
      <c r="D12" s="82"/>
      <c r="E12" s="83">
        <f t="shared" si="1"/>
        <v>0</v>
      </c>
      <c r="F12" s="70"/>
      <c r="G12" s="89"/>
    </row>
    <row r="13" spans="1:7" x14ac:dyDescent="0.25">
      <c r="B13" s="98" t="s">
        <v>152</v>
      </c>
      <c r="C13" s="82"/>
      <c r="D13" s="82"/>
      <c r="E13" s="83">
        <f t="shared" si="1"/>
        <v>0</v>
      </c>
      <c r="F13" s="70"/>
      <c r="G13" s="89"/>
    </row>
    <row r="14" spans="1:7" x14ac:dyDescent="0.25">
      <c r="A14" s="71" t="s">
        <v>160</v>
      </c>
      <c r="B14" s="72" t="s">
        <v>59</v>
      </c>
      <c r="C14" s="83">
        <f>SUM(C15:C17)</f>
        <v>0</v>
      </c>
      <c r="D14" s="83">
        <f t="shared" ref="D14" si="4">SUM(D15:D17)</f>
        <v>0</v>
      </c>
      <c r="E14" s="83">
        <f t="shared" si="1"/>
        <v>0</v>
      </c>
      <c r="F14" s="76"/>
      <c r="G14" s="90"/>
    </row>
    <row r="15" spans="1:7" x14ac:dyDescent="0.25">
      <c r="B15" s="98" t="s">
        <v>150</v>
      </c>
      <c r="C15" s="82"/>
      <c r="D15" s="82"/>
      <c r="E15" s="83">
        <f t="shared" si="1"/>
        <v>0</v>
      </c>
      <c r="F15" s="70"/>
      <c r="G15" s="89"/>
    </row>
    <row r="16" spans="1:7" x14ac:dyDescent="0.25">
      <c r="B16" s="98" t="s">
        <v>151</v>
      </c>
      <c r="C16" s="82"/>
      <c r="D16" s="82"/>
      <c r="E16" s="83">
        <f t="shared" si="1"/>
        <v>0</v>
      </c>
      <c r="F16" s="70"/>
      <c r="G16" s="89"/>
    </row>
    <row r="17" spans="1:7" x14ac:dyDescent="0.25">
      <c r="B17" s="98" t="s">
        <v>152</v>
      </c>
      <c r="C17" s="82"/>
      <c r="D17" s="82"/>
      <c r="E17" s="83">
        <f t="shared" si="1"/>
        <v>0</v>
      </c>
      <c r="F17" s="70"/>
      <c r="G17" s="89"/>
    </row>
    <row r="18" spans="1:7" x14ac:dyDescent="0.25">
      <c r="A18" s="71" t="s">
        <v>159</v>
      </c>
      <c r="B18" s="72" t="s">
        <v>142</v>
      </c>
      <c r="C18" s="83">
        <f>SUM(C19:C21)</f>
        <v>0</v>
      </c>
      <c r="D18" s="83">
        <f t="shared" ref="D18" si="5">SUM(D19:D21)</f>
        <v>0</v>
      </c>
      <c r="E18" s="83">
        <f t="shared" si="1"/>
        <v>0</v>
      </c>
      <c r="F18" s="76"/>
      <c r="G18" s="90"/>
    </row>
    <row r="19" spans="1:7" x14ac:dyDescent="0.25">
      <c r="B19" s="98" t="s">
        <v>150</v>
      </c>
      <c r="C19" s="82"/>
      <c r="D19" s="82"/>
      <c r="E19" s="83">
        <f t="shared" si="1"/>
        <v>0</v>
      </c>
      <c r="F19" s="70"/>
      <c r="G19" s="89"/>
    </row>
    <row r="20" spans="1:7" x14ac:dyDescent="0.25">
      <c r="B20" s="98" t="s">
        <v>151</v>
      </c>
      <c r="C20" s="82"/>
      <c r="D20" s="82"/>
      <c r="E20" s="83">
        <f t="shared" si="1"/>
        <v>0</v>
      </c>
      <c r="F20" s="70"/>
      <c r="G20" s="89"/>
    </row>
    <row r="21" spans="1:7" x14ac:dyDescent="0.25">
      <c r="B21" s="98" t="s">
        <v>152</v>
      </c>
      <c r="C21" s="82"/>
      <c r="D21" s="82"/>
      <c r="E21" s="83">
        <f t="shared" si="1"/>
        <v>0</v>
      </c>
      <c r="F21" s="70"/>
      <c r="G21" s="89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"/>
  <sheetViews>
    <sheetView showGridLines="0" zoomScale="90" zoomScaleNormal="90" workbookViewId="0">
      <pane xSplit="2" ySplit="6" topLeftCell="C7" activePane="bottomRight" state="frozen"/>
      <selection pane="topRight" activeCell="G1" sqref="G1"/>
      <selection pane="bottomLeft" activeCell="A6" sqref="A6"/>
      <selection pane="bottomRight" activeCell="C7" sqref="C7"/>
    </sheetView>
  </sheetViews>
  <sheetFormatPr baseColWidth="10" defaultRowHeight="15" x14ac:dyDescent="0.25"/>
  <cols>
    <col min="1" max="1" width="7.28515625" style="73" bestFit="1" customWidth="1"/>
    <col min="2" max="2" width="45.7109375" style="74" customWidth="1"/>
    <col min="3" max="3" width="21.28515625" style="75" customWidth="1"/>
    <col min="4" max="4" width="25.5703125" style="75" customWidth="1"/>
    <col min="5" max="16384" width="11.42578125" style="71"/>
  </cols>
  <sheetData>
    <row r="1" spans="1:4" s="60" customFormat="1" ht="14.25" x14ac:dyDescent="0.25">
      <c r="A1" s="60" t="s">
        <v>2</v>
      </c>
      <c r="B1" s="60" t="s">
        <v>29</v>
      </c>
      <c r="C1" s="60" t="s">
        <v>44</v>
      </c>
      <c r="D1" s="61"/>
    </row>
    <row r="2" spans="1:4" s="60" customFormat="1" ht="14.25" x14ac:dyDescent="0.25">
      <c r="B2" s="60" t="s">
        <v>163</v>
      </c>
      <c r="C2" s="60" t="s">
        <v>136</v>
      </c>
      <c r="D2" s="61"/>
    </row>
    <row r="3" spans="1:4" s="60" customFormat="1" ht="14.25" x14ac:dyDescent="0.25">
      <c r="B3" s="60" t="s">
        <v>164</v>
      </c>
      <c r="C3" s="60" t="s">
        <v>147</v>
      </c>
      <c r="D3" s="61"/>
    </row>
    <row r="4" spans="1:4" s="65" customFormat="1" x14ac:dyDescent="0.25">
      <c r="A4" s="62"/>
      <c r="B4" s="63"/>
      <c r="C4" s="64"/>
      <c r="D4" s="64"/>
    </row>
    <row r="5" spans="1:4" s="66" customFormat="1" ht="28.5" customHeight="1" x14ac:dyDescent="0.25">
      <c r="A5" s="141" t="s">
        <v>145</v>
      </c>
      <c r="B5" s="142"/>
      <c r="C5" s="139" t="s">
        <v>146</v>
      </c>
      <c r="D5" s="140"/>
    </row>
    <row r="6" spans="1:4" s="66" customFormat="1" x14ac:dyDescent="0.25">
      <c r="A6" s="67" t="s">
        <v>139</v>
      </c>
      <c r="B6" s="52" t="s">
        <v>140</v>
      </c>
      <c r="C6" s="68" t="s">
        <v>143</v>
      </c>
      <c r="D6" s="68" t="s">
        <v>144</v>
      </c>
    </row>
    <row r="7" spans="1:4" x14ac:dyDescent="0.25">
      <c r="A7" s="138" t="s">
        <v>137</v>
      </c>
      <c r="B7" s="69" t="s">
        <v>60</v>
      </c>
      <c r="C7" s="115">
        <v>5</v>
      </c>
      <c r="D7" s="115">
        <v>20</v>
      </c>
    </row>
    <row r="8" spans="1:4" x14ac:dyDescent="0.25">
      <c r="A8" s="138"/>
      <c r="B8" s="69" t="s">
        <v>63</v>
      </c>
      <c r="C8" s="115">
        <v>5</v>
      </c>
      <c r="D8" s="115">
        <v>22.177777777777777</v>
      </c>
    </row>
    <row r="9" spans="1:4" x14ac:dyDescent="0.25">
      <c r="A9" s="138"/>
      <c r="B9" s="69" t="s">
        <v>64</v>
      </c>
      <c r="C9" s="115">
        <v>5</v>
      </c>
      <c r="D9" s="115">
        <v>5</v>
      </c>
    </row>
    <row r="10" spans="1:4" x14ac:dyDescent="0.25">
      <c r="A10" s="138"/>
      <c r="B10" s="69" t="s">
        <v>61</v>
      </c>
      <c r="C10" s="115"/>
      <c r="D10" s="115"/>
    </row>
    <row r="11" spans="1:4" x14ac:dyDescent="0.25">
      <c r="A11" s="138"/>
      <c r="B11" s="69" t="s">
        <v>62</v>
      </c>
      <c r="C11" s="115">
        <v>5</v>
      </c>
      <c r="D11" s="115">
        <v>20</v>
      </c>
    </row>
    <row r="12" spans="1:4" x14ac:dyDescent="0.25">
      <c r="A12" s="138"/>
      <c r="B12" s="69" t="s">
        <v>92</v>
      </c>
      <c r="C12" s="115"/>
      <c r="D12" s="115"/>
    </row>
    <row r="13" spans="1:4" x14ac:dyDescent="0.25">
      <c r="A13" s="138"/>
      <c r="B13" s="69" t="s">
        <v>67</v>
      </c>
      <c r="C13" s="115"/>
      <c r="D13" s="115"/>
    </row>
    <row r="14" spans="1:4" x14ac:dyDescent="0.25">
      <c r="A14" s="138"/>
      <c r="B14" s="69" t="s">
        <v>65</v>
      </c>
      <c r="C14" s="115">
        <v>5</v>
      </c>
      <c r="D14" s="115">
        <v>5</v>
      </c>
    </row>
    <row r="15" spans="1:4" x14ac:dyDescent="0.25">
      <c r="A15" s="138"/>
      <c r="B15" s="69" t="s">
        <v>99</v>
      </c>
      <c r="C15" s="115"/>
      <c r="D15" s="115"/>
    </row>
    <row r="16" spans="1:4" x14ac:dyDescent="0.25">
      <c r="A16" s="138"/>
      <c r="B16" s="69" t="s">
        <v>141</v>
      </c>
      <c r="C16" s="115"/>
      <c r="D16" s="115"/>
    </row>
    <row r="17" spans="1:4" x14ac:dyDescent="0.25">
      <c r="A17" s="138" t="s">
        <v>138</v>
      </c>
      <c r="B17" s="72" t="s">
        <v>89</v>
      </c>
      <c r="C17" s="115"/>
      <c r="D17" s="115"/>
    </row>
    <row r="18" spans="1:4" x14ac:dyDescent="0.25">
      <c r="A18" s="138"/>
      <c r="B18" s="72" t="s">
        <v>57</v>
      </c>
      <c r="C18" s="115">
        <v>23.833333333333332</v>
      </c>
      <c r="D18" s="115">
        <v>82</v>
      </c>
    </row>
    <row r="19" spans="1:4" x14ac:dyDescent="0.25">
      <c r="A19" s="138"/>
      <c r="B19" s="72" t="s">
        <v>58</v>
      </c>
      <c r="C19" s="115"/>
      <c r="D19" s="115"/>
    </row>
    <row r="20" spans="1:4" x14ac:dyDescent="0.25">
      <c r="A20" s="138"/>
      <c r="B20" s="72" t="s">
        <v>90</v>
      </c>
      <c r="C20" s="115"/>
      <c r="D20" s="115"/>
    </row>
    <row r="21" spans="1:4" x14ac:dyDescent="0.25">
      <c r="A21" s="138"/>
      <c r="B21" s="72" t="s">
        <v>59</v>
      </c>
      <c r="C21" s="115"/>
      <c r="D21" s="115"/>
    </row>
    <row r="22" spans="1:4" x14ac:dyDescent="0.25">
      <c r="A22" s="138"/>
      <c r="B22" s="72" t="s">
        <v>66</v>
      </c>
      <c r="C22" s="115"/>
      <c r="D22" s="115"/>
    </row>
    <row r="23" spans="1:4" x14ac:dyDescent="0.25">
      <c r="A23" s="138"/>
      <c r="B23" s="72" t="s">
        <v>142</v>
      </c>
      <c r="C23" s="115"/>
      <c r="D23" s="115"/>
    </row>
  </sheetData>
  <mergeCells count="4">
    <mergeCell ref="A7:A16"/>
    <mergeCell ref="A17:A23"/>
    <mergeCell ref="C5:D5"/>
    <mergeCell ref="A5:B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4"/>
  <sheetViews>
    <sheetView workbookViewId="0">
      <selection sqref="A1:A4"/>
    </sheetView>
  </sheetViews>
  <sheetFormatPr baseColWidth="10" defaultRowHeight="15" x14ac:dyDescent="0.25"/>
  <sheetData>
    <row r="1" spans="1:1" x14ac:dyDescent="0.25">
      <c r="A1" s="116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Composición</vt:lpstr>
      <vt:lpstr>10.1</vt:lpstr>
      <vt:lpstr>10.1.1</vt:lpstr>
      <vt:lpstr>10.2</vt:lpstr>
      <vt:lpstr>10.2.1</vt:lpstr>
      <vt:lpstr>10.3</vt:lpstr>
      <vt:lpstr>10.4.1</vt:lpstr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Stewar Ackine Leguizamo</dc:creator>
  <cp:lastModifiedBy>Eduardo Mena Obregon</cp:lastModifiedBy>
  <cp:lastPrinted>2018-09-25T16:31:51Z</cp:lastPrinted>
  <dcterms:created xsi:type="dcterms:W3CDTF">2018-09-25T14:06:28Z</dcterms:created>
  <dcterms:modified xsi:type="dcterms:W3CDTF">2020-01-25T11:39:30Z</dcterms:modified>
</cp:coreProperties>
</file>